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Juann\Desktop\SCORE 2\Febrero\IBG Capitulos\Versiones Finales\Resultados 2023\"/>
    </mc:Choice>
  </mc:AlternateContent>
  <xr:revisionPtr revIDLastSave="0" documentId="13_ncr:1_{1257B7FD-40DF-4A87-8B08-1F5B92758D19}" xr6:coauthVersionLast="47" xr6:coauthVersionMax="47" xr10:uidLastSave="{00000000-0000-0000-0000-000000000000}"/>
  <bookViews>
    <workbookView xWindow="-120" yWindow="-120" windowWidth="20730" windowHeight="11040" xr2:uid="{26618A27-E84C-42C5-AB08-0293BBEB0252}"/>
  </bookViews>
  <sheets>
    <sheet name="Estructura" sheetId="7" r:id="rId1"/>
    <sheet name="REP-1-1" sheetId="8" r:id="rId2"/>
    <sheet name="REP-1-2" sheetId="9" r:id="rId3"/>
    <sheet name="REP-2-1" sheetId="12" r:id="rId4"/>
  </sheets>
  <definedNames>
    <definedName name="_xlnm._FilterDatabase" localSheetId="0" hidden="1">Estructura!$A$1:$H$4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12" l="1"/>
  <c r="N56" i="12" s="1"/>
  <c r="M55" i="12"/>
  <c r="N55" i="12" s="1"/>
  <c r="M54" i="12"/>
  <c r="N54" i="12" s="1"/>
  <c r="M53" i="12"/>
  <c r="N53" i="12" s="1"/>
  <c r="M52" i="12"/>
  <c r="N52" i="12" s="1"/>
  <c r="M51" i="12"/>
  <c r="N51" i="12" s="1"/>
  <c r="M50" i="12"/>
  <c r="N50" i="12" s="1"/>
  <c r="M49" i="12"/>
  <c r="N49" i="12" s="1"/>
  <c r="M48" i="12"/>
  <c r="N48" i="12" s="1"/>
  <c r="M47" i="12"/>
  <c r="N47" i="12" s="1"/>
  <c r="M46" i="12"/>
  <c r="N46" i="12" s="1"/>
  <c r="M45" i="12"/>
  <c r="N45" i="12" s="1"/>
  <c r="M44" i="12"/>
  <c r="N44" i="12" s="1"/>
  <c r="M43" i="12"/>
  <c r="N43" i="12" s="1"/>
  <c r="M42" i="12"/>
  <c r="N42" i="12" s="1"/>
  <c r="M41" i="12"/>
  <c r="N41" i="12" s="1"/>
  <c r="M40" i="12"/>
  <c r="N40" i="12" s="1"/>
  <c r="M39" i="12"/>
  <c r="N39" i="12" s="1"/>
  <c r="M38" i="12"/>
  <c r="N38" i="12" s="1"/>
  <c r="M37" i="12"/>
  <c r="N37" i="12" s="1"/>
  <c r="M36" i="12"/>
  <c r="N36" i="12" s="1"/>
  <c r="M35" i="12"/>
  <c r="N35" i="12" s="1"/>
  <c r="M34" i="12"/>
  <c r="N34" i="12" s="1"/>
  <c r="M33" i="12"/>
  <c r="N33" i="12" s="1"/>
  <c r="M32" i="12"/>
  <c r="N32" i="12" s="1"/>
  <c r="M31" i="12"/>
  <c r="N31" i="12" s="1"/>
  <c r="M30" i="12"/>
  <c r="N30" i="12" s="1"/>
  <c r="M29" i="12"/>
  <c r="N29" i="12" s="1"/>
  <c r="M28" i="12"/>
  <c r="N28" i="12" s="1"/>
  <c r="M27" i="12"/>
  <c r="N27" i="12" s="1"/>
  <c r="M26" i="12"/>
  <c r="N26" i="12" s="1"/>
  <c r="M25" i="12"/>
  <c r="N25" i="12" s="1"/>
  <c r="M24" i="12"/>
  <c r="N24" i="12" s="1"/>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N24" i="8" s="1"/>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24" i="9"/>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24" i="8"/>
  <c r="H66" i="12" l="1"/>
  <c r="D66" i="12"/>
  <c r="C66" i="12"/>
  <c r="H65" i="12"/>
  <c r="D65" i="12"/>
  <c r="C65" i="12"/>
  <c r="H64" i="12"/>
  <c r="D64" i="12"/>
  <c r="C64" i="12"/>
  <c r="H63" i="12"/>
  <c r="D63" i="12"/>
  <c r="C63" i="12"/>
  <c r="H62" i="12"/>
  <c r="D62" i="12"/>
  <c r="C62" i="12"/>
  <c r="H66" i="9"/>
  <c r="D66" i="9"/>
  <c r="C66" i="9"/>
  <c r="H65" i="9"/>
  <c r="D65" i="9"/>
  <c r="C65" i="9"/>
  <c r="H64" i="9"/>
  <c r="D64" i="9"/>
  <c r="C64" i="9"/>
  <c r="H63" i="9"/>
  <c r="D63" i="9"/>
  <c r="C63" i="9"/>
  <c r="H62" i="9"/>
  <c r="D62" i="9"/>
  <c r="C62" i="9"/>
  <c r="H66" i="8"/>
  <c r="D66" i="8"/>
  <c r="C66" i="8"/>
  <c r="H65" i="8"/>
  <c r="D65" i="8"/>
  <c r="C65" i="8"/>
  <c r="H64" i="8"/>
  <c r="D64" i="8"/>
  <c r="C64" i="8"/>
  <c r="H63" i="8"/>
  <c r="D63" i="8"/>
  <c r="C63" i="8"/>
  <c r="H62" i="8"/>
  <c r="D62" i="8"/>
  <c r="C62" i="8"/>
  <c r="E24" i="8" l="1"/>
  <c r="F24" i="8" l="1"/>
  <c r="E25" i="12"/>
  <c r="F25" i="12" s="1"/>
  <c r="E26" i="12"/>
  <c r="F26" i="12" s="1"/>
  <c r="E27" i="12"/>
  <c r="F27" i="12" s="1"/>
  <c r="E28" i="12"/>
  <c r="F28" i="12" s="1"/>
  <c r="E29" i="12"/>
  <c r="F29" i="12" s="1"/>
  <c r="E30" i="12"/>
  <c r="F30" i="12" s="1"/>
  <c r="E31" i="12"/>
  <c r="F31" i="12" s="1"/>
  <c r="E32" i="12"/>
  <c r="F32" i="12" s="1"/>
  <c r="E33" i="12"/>
  <c r="F33" i="12" s="1"/>
  <c r="E34" i="12"/>
  <c r="F34" i="12" s="1"/>
  <c r="E35" i="12"/>
  <c r="F35" i="12" s="1"/>
  <c r="E36" i="12"/>
  <c r="F36" i="12" s="1"/>
  <c r="E37" i="12"/>
  <c r="F37" i="12" s="1"/>
  <c r="E38" i="12"/>
  <c r="F38" i="12" s="1"/>
  <c r="E39" i="12"/>
  <c r="F39" i="12" s="1"/>
  <c r="E40" i="12"/>
  <c r="F40" i="12" s="1"/>
  <c r="E41" i="12"/>
  <c r="F41" i="12" s="1"/>
  <c r="E42" i="12"/>
  <c r="F42" i="12" s="1"/>
  <c r="E43" i="12"/>
  <c r="F43" i="12" s="1"/>
  <c r="E44" i="12"/>
  <c r="F44" i="12" s="1"/>
  <c r="E45" i="12"/>
  <c r="F45" i="12" s="1"/>
  <c r="E46" i="12"/>
  <c r="F46" i="12" s="1"/>
  <c r="E47" i="12"/>
  <c r="F47" i="12" s="1"/>
  <c r="E48" i="12"/>
  <c r="F48" i="12" s="1"/>
  <c r="E49" i="12"/>
  <c r="F49" i="12" s="1"/>
  <c r="E50" i="12"/>
  <c r="F50" i="12" s="1"/>
  <c r="E51" i="12"/>
  <c r="F51" i="12" s="1"/>
  <c r="E52" i="12"/>
  <c r="F52" i="12" s="1"/>
  <c r="E53" i="12"/>
  <c r="F53" i="12" s="1"/>
  <c r="E54" i="12"/>
  <c r="F54" i="12" s="1"/>
  <c r="E55" i="12"/>
  <c r="F55" i="12" s="1"/>
  <c r="E56" i="12"/>
  <c r="F56" i="12" s="1"/>
  <c r="E25" i="9"/>
  <c r="F25" i="9" s="1"/>
  <c r="E26" i="9"/>
  <c r="F26" i="9" s="1"/>
  <c r="E27" i="9"/>
  <c r="F27" i="9" s="1"/>
  <c r="E28" i="9"/>
  <c r="F28" i="9" s="1"/>
  <c r="E29" i="9"/>
  <c r="F29" i="9" s="1"/>
  <c r="E30" i="9"/>
  <c r="E31" i="9"/>
  <c r="F31" i="9" s="1"/>
  <c r="E32" i="9"/>
  <c r="F32" i="9" s="1"/>
  <c r="E33" i="9"/>
  <c r="F33" i="9" s="1"/>
  <c r="E34" i="9"/>
  <c r="F34" i="9" s="1"/>
  <c r="E35" i="9"/>
  <c r="F35" i="9" s="1"/>
  <c r="E36" i="9"/>
  <c r="F36" i="9" s="1"/>
  <c r="E37" i="9"/>
  <c r="F37" i="9" s="1"/>
  <c r="E38" i="9"/>
  <c r="F38" i="9" s="1"/>
  <c r="E39" i="9"/>
  <c r="F39" i="9" s="1"/>
  <c r="E40" i="9"/>
  <c r="F40" i="9" s="1"/>
  <c r="E41" i="9"/>
  <c r="F41" i="9" s="1"/>
  <c r="E42" i="9"/>
  <c r="F42" i="9" s="1"/>
  <c r="E43" i="9"/>
  <c r="F43" i="9" s="1"/>
  <c r="E44" i="9"/>
  <c r="E45" i="9"/>
  <c r="F45" i="9" s="1"/>
  <c r="E46" i="9"/>
  <c r="F46" i="9" s="1"/>
  <c r="E47" i="9"/>
  <c r="F47" i="9" s="1"/>
  <c r="E48" i="9"/>
  <c r="F48" i="9" s="1"/>
  <c r="E49" i="9"/>
  <c r="F49" i="9" s="1"/>
  <c r="E50" i="9"/>
  <c r="F50" i="9" s="1"/>
  <c r="E51" i="9"/>
  <c r="F51" i="9" s="1"/>
  <c r="E52" i="9"/>
  <c r="F52" i="9" s="1"/>
  <c r="E53" i="9"/>
  <c r="F53" i="9" s="1"/>
  <c r="E54" i="9"/>
  <c r="F54" i="9" s="1"/>
  <c r="E55" i="9"/>
  <c r="F55" i="9" s="1"/>
  <c r="E56" i="9"/>
  <c r="F30" i="9"/>
  <c r="F44" i="9"/>
  <c r="F56" i="9"/>
  <c r="F52" i="8"/>
  <c r="E25" i="8"/>
  <c r="F25" i="8" s="1"/>
  <c r="E26" i="8"/>
  <c r="F26" i="8" s="1"/>
  <c r="E27" i="8"/>
  <c r="F27" i="8" s="1"/>
  <c r="E28" i="8"/>
  <c r="F28" i="8" s="1"/>
  <c r="E29" i="8"/>
  <c r="F29" i="8" s="1"/>
  <c r="E30" i="8"/>
  <c r="F30" i="8" s="1"/>
  <c r="E31" i="8"/>
  <c r="F31" i="8" s="1"/>
  <c r="E32" i="8"/>
  <c r="F32" i="8" s="1"/>
  <c r="E33" i="8"/>
  <c r="F33" i="8" s="1"/>
  <c r="E34" i="8"/>
  <c r="F34" i="8" s="1"/>
  <c r="E35" i="8"/>
  <c r="F35" i="8" s="1"/>
  <c r="E36" i="8"/>
  <c r="F36" i="8" s="1"/>
  <c r="E37" i="8"/>
  <c r="F37" i="8" s="1"/>
  <c r="E38" i="8"/>
  <c r="F38" i="8" s="1"/>
  <c r="E39" i="8"/>
  <c r="F39" i="8" s="1"/>
  <c r="E40" i="8"/>
  <c r="F40" i="8" s="1"/>
  <c r="E41" i="8"/>
  <c r="F41" i="8" s="1"/>
  <c r="E42" i="8"/>
  <c r="F42" i="8" s="1"/>
  <c r="E43" i="8"/>
  <c r="F43" i="8" s="1"/>
  <c r="E44" i="8"/>
  <c r="F44" i="8" s="1"/>
  <c r="E45" i="8"/>
  <c r="F45" i="8" s="1"/>
  <c r="E46" i="8"/>
  <c r="F46" i="8" s="1"/>
  <c r="E47" i="8"/>
  <c r="F47" i="8" s="1"/>
  <c r="E48" i="8"/>
  <c r="F48" i="8" s="1"/>
  <c r="E49" i="8"/>
  <c r="F49" i="8" s="1"/>
  <c r="E50" i="8"/>
  <c r="F50" i="8" s="1"/>
  <c r="E51" i="8"/>
  <c r="F51" i="8" s="1"/>
  <c r="E53" i="8"/>
  <c r="F53" i="8" s="1"/>
  <c r="E54" i="8"/>
  <c r="F54" i="8" s="1"/>
  <c r="E55" i="8"/>
  <c r="F55" i="8" s="1"/>
  <c r="E56" i="8"/>
  <c r="F56" i="8" s="1"/>
  <c r="E63" i="8" l="1"/>
  <c r="E62" i="8"/>
  <c r="E64" i="8"/>
  <c r="E66" i="8"/>
  <c r="E65" i="8"/>
  <c r="F66" i="8"/>
  <c r="F64" i="8"/>
  <c r="F62" i="8"/>
  <c r="F65" i="8"/>
  <c r="F63" i="8"/>
  <c r="G51" i="8"/>
  <c r="G47" i="8"/>
  <c r="G43" i="8"/>
  <c r="G39" i="8"/>
  <c r="G35" i="8"/>
  <c r="G31" i="8"/>
  <c r="G27" i="8"/>
  <c r="G55" i="8"/>
  <c r="G50" i="8"/>
  <c r="G46" i="8"/>
  <c r="G42" i="8"/>
  <c r="G38" i="8"/>
  <c r="G34" i="8"/>
  <c r="G30" i="8"/>
  <c r="G26" i="8"/>
  <c r="G53" i="8"/>
  <c r="G49" i="8"/>
  <c r="G45" i="8"/>
  <c r="G41" i="8"/>
  <c r="G37" i="8"/>
  <c r="G33" i="8"/>
  <c r="G29" i="8"/>
  <c r="G24" i="8"/>
  <c r="G25" i="8"/>
  <c r="G52" i="8"/>
  <c r="G48" i="8"/>
  <c r="G44" i="8"/>
  <c r="G40" i="8"/>
  <c r="G36" i="8"/>
  <c r="G32" i="8"/>
  <c r="G28" i="8"/>
  <c r="G56" i="8"/>
  <c r="G54" i="8"/>
  <c r="H59" i="12"/>
  <c r="H58" i="12"/>
  <c r="E24" i="12"/>
  <c r="H59" i="9"/>
  <c r="H58" i="9"/>
  <c r="E24" i="9"/>
  <c r="H59" i="8"/>
  <c r="H58" i="8"/>
  <c r="F24" i="12" l="1"/>
  <c r="E64" i="12"/>
  <c r="E62" i="12"/>
  <c r="E65" i="12"/>
  <c r="E66" i="12"/>
  <c r="E63" i="12"/>
  <c r="F24" i="9"/>
  <c r="G44" i="9" s="1"/>
  <c r="E62" i="9"/>
  <c r="E63" i="9"/>
  <c r="E65" i="9"/>
  <c r="E66" i="9"/>
  <c r="E64" i="9"/>
  <c r="K55" i="8"/>
  <c r="K26" i="8"/>
  <c r="K30" i="8"/>
  <c r="K34" i="8"/>
  <c r="K38" i="8"/>
  <c r="K42" i="8"/>
  <c r="K46" i="8"/>
  <c r="K50" i="8"/>
  <c r="K54" i="8"/>
  <c r="K28" i="8"/>
  <c r="K36" i="8"/>
  <c r="K44" i="8"/>
  <c r="K52" i="8"/>
  <c r="K29" i="8"/>
  <c r="K41" i="8"/>
  <c r="K53" i="8"/>
  <c r="K27" i="8"/>
  <c r="K31" i="8"/>
  <c r="K35" i="8"/>
  <c r="K39" i="8"/>
  <c r="K43" i="8"/>
  <c r="K47" i="8"/>
  <c r="K51" i="8"/>
  <c r="K56" i="8"/>
  <c r="K32" i="8"/>
  <c r="K40" i="8"/>
  <c r="K48" i="8"/>
  <c r="K25" i="8"/>
  <c r="K33" i="8"/>
  <c r="K37" i="8"/>
  <c r="K45" i="8"/>
  <c r="K49" i="8"/>
  <c r="G55" i="12"/>
  <c r="G37" i="12"/>
  <c r="G53" i="12"/>
  <c r="G27" i="12"/>
  <c r="G35" i="12"/>
  <c r="G43" i="12"/>
  <c r="G29" i="12"/>
  <c r="G30" i="12"/>
  <c r="G46" i="12"/>
  <c r="G28" i="12"/>
  <c r="G36" i="12"/>
  <c r="G44" i="12"/>
  <c r="G52" i="12"/>
  <c r="G25" i="12"/>
  <c r="G26" i="12"/>
  <c r="G42" i="12"/>
  <c r="G51" i="12"/>
  <c r="G45" i="12"/>
  <c r="G41" i="12"/>
  <c r="G31" i="12"/>
  <c r="G39" i="12"/>
  <c r="G47" i="12"/>
  <c r="G38" i="12"/>
  <c r="G54" i="12"/>
  <c r="G32" i="12"/>
  <c r="G40" i="12"/>
  <c r="G48" i="12"/>
  <c r="G56" i="12"/>
  <c r="G33" i="12"/>
  <c r="G34" i="12"/>
  <c r="G50" i="12"/>
  <c r="G25" i="9"/>
  <c r="G39" i="9"/>
  <c r="G35" i="9"/>
  <c r="G42" i="9"/>
  <c r="G45" i="9"/>
  <c r="G30" i="9"/>
  <c r="G34" i="9"/>
  <c r="G37" i="9"/>
  <c r="K28" i="9"/>
  <c r="K29" i="9"/>
  <c r="K30" i="9"/>
  <c r="K26" i="9"/>
  <c r="K27" i="9"/>
  <c r="K25" i="9"/>
  <c r="I24" i="12"/>
  <c r="G24" i="12"/>
  <c r="G41" i="9" l="1"/>
  <c r="G29" i="9"/>
  <c r="G43" i="9"/>
  <c r="G38" i="9"/>
  <c r="G56" i="9"/>
  <c r="G28" i="9"/>
  <c r="G47" i="9"/>
  <c r="G52" i="9"/>
  <c r="G55" i="9"/>
  <c r="G46" i="9"/>
  <c r="G49" i="9"/>
  <c r="G33" i="9"/>
  <c r="G36" i="9"/>
  <c r="G32" i="9"/>
  <c r="G51" i="9"/>
  <c r="G24" i="9"/>
  <c r="G27" i="9"/>
  <c r="G53" i="9"/>
  <c r="G26" i="9"/>
  <c r="G50" i="9"/>
  <c r="G54" i="9"/>
  <c r="G31" i="9"/>
  <c r="G40" i="9"/>
  <c r="G48" i="9"/>
  <c r="K24" i="12"/>
  <c r="I64" i="12"/>
  <c r="I63" i="12"/>
  <c r="I66" i="12"/>
  <c r="I65" i="12"/>
  <c r="I62" i="12"/>
  <c r="G49" i="12"/>
  <c r="F66" i="12"/>
  <c r="F62" i="12"/>
  <c r="F64" i="12"/>
  <c r="F65" i="12"/>
  <c r="F63" i="12"/>
  <c r="I64" i="9"/>
  <c r="I66" i="9"/>
  <c r="I62" i="9"/>
  <c r="I63" i="9"/>
  <c r="I65" i="9"/>
  <c r="F63" i="9"/>
  <c r="F64" i="9"/>
  <c r="F65" i="9"/>
  <c r="F62" i="9"/>
  <c r="F66" i="9"/>
  <c r="I64" i="8"/>
  <c r="I62" i="8"/>
  <c r="I65" i="8"/>
  <c r="I63" i="8"/>
  <c r="I66" i="8"/>
  <c r="J24" i="8"/>
  <c r="K24" i="8"/>
  <c r="L25" i="8" s="1"/>
  <c r="J51" i="12"/>
  <c r="K51" i="12"/>
  <c r="J50" i="12"/>
  <c r="K50" i="12"/>
  <c r="J49" i="12"/>
  <c r="K49" i="12"/>
  <c r="J52" i="12"/>
  <c r="K52" i="12"/>
  <c r="J47" i="12"/>
  <c r="K47" i="12"/>
  <c r="J31" i="12"/>
  <c r="K31" i="12"/>
  <c r="J46" i="12"/>
  <c r="K46" i="12"/>
  <c r="J30" i="12"/>
  <c r="K30" i="12"/>
  <c r="J45" i="12"/>
  <c r="K45" i="12"/>
  <c r="J29" i="12"/>
  <c r="K29" i="12"/>
  <c r="J48" i="12"/>
  <c r="K48" i="12"/>
  <c r="J32" i="12"/>
  <c r="K32" i="12"/>
  <c r="J35" i="12"/>
  <c r="K35" i="12"/>
  <c r="J34" i="12"/>
  <c r="K34" i="12"/>
  <c r="J33" i="12"/>
  <c r="K33" i="12"/>
  <c r="J36" i="12"/>
  <c r="K36" i="12"/>
  <c r="J43" i="12"/>
  <c r="K43" i="12"/>
  <c r="J27" i="12"/>
  <c r="K27" i="12"/>
  <c r="J42" i="12"/>
  <c r="K42" i="12"/>
  <c r="J26" i="12"/>
  <c r="K26" i="12"/>
  <c r="J41" i="12"/>
  <c r="K41" i="12"/>
  <c r="J25" i="12"/>
  <c r="K25" i="12"/>
  <c r="J44" i="12"/>
  <c r="K44" i="12"/>
  <c r="J28" i="12"/>
  <c r="K28" i="12"/>
  <c r="J55" i="12"/>
  <c r="K55" i="12"/>
  <c r="J39" i="12"/>
  <c r="K39" i="12"/>
  <c r="J54" i="12"/>
  <c r="K54" i="12"/>
  <c r="J38" i="12"/>
  <c r="K38" i="12"/>
  <c r="J53" i="12"/>
  <c r="K53" i="12"/>
  <c r="J37" i="12"/>
  <c r="K37" i="12"/>
  <c r="J56" i="12"/>
  <c r="K56" i="12"/>
  <c r="J40" i="12"/>
  <c r="K40" i="12"/>
  <c r="L38" i="8"/>
  <c r="J33" i="9"/>
  <c r="K33" i="9"/>
  <c r="J29" i="9"/>
  <c r="J36" i="9"/>
  <c r="K36" i="9"/>
  <c r="J44" i="9"/>
  <c r="K44" i="9"/>
  <c r="J52" i="9"/>
  <c r="K52" i="9"/>
  <c r="J47" i="9"/>
  <c r="K47" i="9"/>
  <c r="J43" i="9"/>
  <c r="K43" i="9"/>
  <c r="J40" i="9"/>
  <c r="K40" i="9"/>
  <c r="J35" i="9"/>
  <c r="K35" i="9"/>
  <c r="J54" i="9"/>
  <c r="K54" i="9"/>
  <c r="J28" i="9"/>
  <c r="J51" i="9"/>
  <c r="K51" i="9"/>
  <c r="J42" i="9"/>
  <c r="K42" i="9"/>
  <c r="J27" i="9"/>
  <c r="J30" i="9"/>
  <c r="J25" i="9"/>
  <c r="J26" i="9"/>
  <c r="J56" i="9"/>
  <c r="K56" i="9"/>
  <c r="J49" i="9"/>
  <c r="K49" i="9"/>
  <c r="J45" i="9"/>
  <c r="K45" i="9"/>
  <c r="J37" i="9"/>
  <c r="K37" i="9"/>
  <c r="J55" i="9"/>
  <c r="K55" i="9"/>
  <c r="J39" i="9"/>
  <c r="K39" i="9"/>
  <c r="J48" i="9"/>
  <c r="K48" i="9"/>
  <c r="J31" i="9"/>
  <c r="K31" i="9"/>
  <c r="J50" i="9"/>
  <c r="K50" i="9"/>
  <c r="J46" i="9"/>
  <c r="K46" i="9"/>
  <c r="J53" i="9"/>
  <c r="K53" i="9"/>
  <c r="J32" i="9"/>
  <c r="K32" i="9"/>
  <c r="J38" i="9"/>
  <c r="K38" i="9"/>
  <c r="J34" i="9"/>
  <c r="K34" i="9"/>
  <c r="J41" i="9"/>
  <c r="K41" i="9"/>
  <c r="J24" i="9"/>
  <c r="J39" i="8"/>
  <c r="J46" i="8"/>
  <c r="J44" i="8"/>
  <c r="J56" i="8"/>
  <c r="J43" i="8"/>
  <c r="J52" i="8"/>
  <c r="J36" i="8"/>
  <c r="J40" i="8"/>
  <c r="J53" i="8"/>
  <c r="J50" i="8"/>
  <c r="J32" i="8"/>
  <c r="J42" i="8"/>
  <c r="J35" i="8"/>
  <c r="J28" i="8"/>
  <c r="J45" i="8"/>
  <c r="J49" i="8"/>
  <c r="J55" i="8"/>
  <c r="J34" i="8"/>
  <c r="J25" i="8"/>
  <c r="J48" i="8"/>
  <c r="J30" i="8"/>
  <c r="J27" i="8"/>
  <c r="J37" i="8"/>
  <c r="J41" i="8"/>
  <c r="J47" i="8"/>
  <c r="J26" i="8"/>
  <c r="J51" i="8"/>
  <c r="J38" i="8"/>
  <c r="J31" i="8"/>
  <c r="J29" i="8"/>
  <c r="J33" i="8"/>
  <c r="J54" i="8"/>
  <c r="J24" i="12"/>
  <c r="K24" i="9"/>
  <c r="K65" i="12" l="1"/>
  <c r="L40" i="12"/>
  <c r="K64" i="12"/>
  <c r="K62" i="12"/>
  <c r="K66" i="12"/>
  <c r="K63" i="12"/>
  <c r="K63" i="9"/>
  <c r="K62" i="9"/>
  <c r="K65" i="9"/>
  <c r="K66" i="9"/>
  <c r="K64" i="9"/>
  <c r="L44" i="8"/>
  <c r="L36" i="8"/>
  <c r="L51" i="8"/>
  <c r="L56" i="8"/>
  <c r="L45" i="8"/>
  <c r="L50" i="8"/>
  <c r="L35" i="8"/>
  <c r="L26" i="8"/>
  <c r="L24" i="8"/>
  <c r="K62" i="8"/>
  <c r="K65" i="8"/>
  <c r="K63" i="8"/>
  <c r="K66" i="8"/>
  <c r="K64" i="8"/>
  <c r="L37" i="8"/>
  <c r="L39" i="8"/>
  <c r="L52" i="8"/>
  <c r="L33" i="8"/>
  <c r="L48" i="8"/>
  <c r="L53" i="8"/>
  <c r="L54" i="8"/>
  <c r="L55" i="8"/>
  <c r="L40" i="8"/>
  <c r="L27" i="8"/>
  <c r="L42" i="8"/>
  <c r="L41" i="8"/>
  <c r="L31" i="8"/>
  <c r="L30" i="8"/>
  <c r="L29" i="8"/>
  <c r="L28" i="8"/>
  <c r="L43" i="8"/>
  <c r="L47" i="8"/>
  <c r="L34" i="8"/>
  <c r="L49" i="8"/>
  <c r="L32" i="8"/>
  <c r="L46" i="8"/>
  <c r="L26" i="9"/>
  <c r="L37" i="12"/>
  <c r="L28" i="12"/>
  <c r="L27" i="12"/>
  <c r="L32" i="12"/>
  <c r="L30" i="12"/>
  <c r="L50" i="12"/>
  <c r="L38" i="12"/>
  <c r="L25" i="12"/>
  <c r="L36" i="12"/>
  <c r="L29" i="12"/>
  <c r="L31" i="12"/>
  <c r="L56" i="12"/>
  <c r="L53" i="12"/>
  <c r="L54" i="12"/>
  <c r="L55" i="12"/>
  <c r="L44" i="12"/>
  <c r="L41" i="12"/>
  <c r="L42" i="12"/>
  <c r="L43" i="12"/>
  <c r="L33" i="12"/>
  <c r="L35" i="12"/>
  <c r="L48" i="12"/>
  <c r="L45" i="12"/>
  <c r="L46" i="12"/>
  <c r="L47" i="12"/>
  <c r="L49" i="12"/>
  <c r="L51" i="12"/>
  <c r="L39" i="12"/>
  <c r="L26" i="12"/>
  <c r="L34" i="12"/>
  <c r="L52" i="12"/>
  <c r="L47" i="9"/>
  <c r="L52" i="9"/>
  <c r="L39" i="9"/>
  <c r="L25" i="9"/>
  <c r="L54" i="9"/>
  <c r="L44" i="9"/>
  <c r="L53" i="9"/>
  <c r="L55" i="9"/>
  <c r="L56" i="9"/>
  <c r="L37" i="9"/>
  <c r="L50" i="9"/>
  <c r="L38" i="9"/>
  <c r="L28" i="9"/>
  <c r="L35" i="9"/>
  <c r="L36" i="9"/>
  <c r="L27" i="9"/>
  <c r="L40" i="9"/>
  <c r="L29" i="9"/>
  <c r="L41" i="9"/>
  <c r="L45" i="9"/>
  <c r="L42" i="9"/>
  <c r="L43" i="9"/>
  <c r="L33" i="9"/>
  <c r="L51" i="9"/>
  <c r="L48" i="9"/>
  <c r="L32" i="9"/>
  <c r="L30" i="9"/>
  <c r="L46" i="9"/>
  <c r="L34" i="9"/>
  <c r="L31" i="9"/>
  <c r="L49" i="9"/>
  <c r="K59" i="12"/>
  <c r="L24" i="9"/>
  <c r="K59" i="9"/>
  <c r="K58" i="9"/>
  <c r="K58" i="12"/>
  <c r="L24" i="12"/>
  <c r="K58" i="8"/>
  <c r="K59" i="8"/>
</calcChain>
</file>

<file path=xl/sharedStrings.xml><?xml version="1.0" encoding="utf-8"?>
<sst xmlns="http://schemas.openxmlformats.org/spreadsheetml/2006/main" count="311" uniqueCount="106">
  <si>
    <t>ID PILAR</t>
  </si>
  <si>
    <t>PILAR</t>
  </si>
  <si>
    <t>ID SUBPILAR</t>
  </si>
  <si>
    <t>SUBPILAR</t>
  </si>
  <si>
    <t>ID INDICADOR</t>
  </si>
  <si>
    <t>INDICADOR</t>
  </si>
  <si>
    <t>CONNOTACIÓN</t>
  </si>
  <si>
    <t>IMPUTADO</t>
  </si>
  <si>
    <t>REP</t>
  </si>
  <si>
    <t>Acceso a cargos de representación y liderazgo</t>
  </si>
  <si>
    <t>REP-1</t>
  </si>
  <si>
    <t>REP-1-1</t>
  </si>
  <si>
    <t>Representación legislativa</t>
  </si>
  <si>
    <t>Positiva</t>
  </si>
  <si>
    <t>NO</t>
  </si>
  <si>
    <t>REP-1-2</t>
  </si>
  <si>
    <t>Representación ejecutiva</t>
  </si>
  <si>
    <t>REP-2</t>
  </si>
  <si>
    <t>Acceso a cargos de libre nombramiento y remoción a nivel directivo</t>
  </si>
  <si>
    <t>REP-2-1</t>
  </si>
  <si>
    <t>Cargos de tipo directivo de libre nombramiento y remoción</t>
  </si>
  <si>
    <t>FICHA TECNICA INDICADOR</t>
  </si>
  <si>
    <t>OBJETIVO</t>
  </si>
  <si>
    <t>Medir y evaluar la igualdad de género en el poder político para identificar desigualdades y promover la participación efectiva de las mujeres en la toma de decisiones. Este objetivo es crucial para fortalecer la democracia y la equidad, asegurando que las voces y perspectivas de las mujeres sean representadas y valoradas en igual medida que las de los hombres en el ámbito político.</t>
  </si>
  <si>
    <t>VARIABLE</t>
  </si>
  <si>
    <t>Número de mujeres que ejercen en la cámara de representantes y número de hombres que ejercen en la cámara de representantes</t>
  </si>
  <si>
    <t>FORMULA</t>
  </si>
  <si>
    <t>INTERPRETACIÓN</t>
  </si>
  <si>
    <t>FUENTE Y AÑO DE INFORMACIÓN</t>
  </si>
  <si>
    <t>Cámara de Representantes (Asistencia Honorables Representantes a las Sesiones Plenarias) [2022]</t>
  </si>
  <si>
    <t>FILTRO</t>
  </si>
  <si>
    <t>Conteo de representantes a la cámara</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</si>
  <si>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</si>
  <si>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</si>
  <si>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</si>
  <si>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</si>
  <si>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</si>
  <si>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</si>
  <si>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</si>
  <si>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</si>
  <si>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</si>
  <si>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</si>
  <si>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</si>
  <si>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</si>
  <si>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</si>
  <si>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</si>
  <si>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Antioquía</t>
  </si>
  <si>
    <t>Atlántico</t>
  </si>
  <si>
    <t>Bogotá D.C.</t>
  </si>
  <si>
    <t>Bolívar</t>
  </si>
  <si>
    <t>Boyacá</t>
  </si>
  <si>
    <t>Caldas</t>
  </si>
  <si>
    <t>Caquetá</t>
  </si>
  <si>
    <t>Cauca</t>
  </si>
  <si>
    <t>Cesar</t>
  </si>
  <si>
    <t>Córdoba</t>
  </si>
  <si>
    <t>Cundinamarca</t>
  </si>
  <si>
    <t>Chocó</t>
  </si>
  <si>
    <t>Huila</t>
  </si>
  <si>
    <t>La Guajira</t>
  </si>
  <si>
    <t>Magdalena</t>
  </si>
  <si>
    <t xml:space="preserve">Meta </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</si>
  <si>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</si>
  <si>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</si>
  <si>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</si>
  <si>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</si>
  <si>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</si>
  <si>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</si>
  <si>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</si>
  <si>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</si>
  <si>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</si>
  <si>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</si>
  <si>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</si>
  <si>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</si>
  <si>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</si>
  <si>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</si>
  <si>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</si>
  <si>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</si>
  <si>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</si>
  <si>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min</t>
  </si>
  <si>
    <t>ESTADÍSTICAS DESCRIPTIVAS</t>
  </si>
  <si>
    <t>PROMEDIO</t>
  </si>
  <si>
    <t>NA</t>
  </si>
  <si>
    <t>DESVIACIOÓN ESTANDAR</t>
  </si>
  <si>
    <t>VARIANZA</t>
  </si>
  <si>
    <t>MÁXIMO</t>
  </si>
  <si>
    <t>MINIMO</t>
  </si>
  <si>
    <t>OBSERVACIONES</t>
  </si>
  <si>
    <t>No se tienen en cuenta las siguientes circunscripciones:
-C.E. COMUNIDADES INDIGENAS
-FORMULA VICEPRESIDENCIAL ART.112 CP
-AFRODESCENDIENTES
-C. E. INTERNACIONAL</t>
  </si>
  <si>
    <t>Cargos de elección popular</t>
  </si>
  <si>
    <t xml:space="preserve"> Medir y evaluar la presencia de mujeres en cargos ejecutivos para garantizar la equidad en la toma de decisiones y promover una administración más diversa y representativa. Este objetivo es fundamental para identificar y abordar las brechas de género en posiciones de liderazgo y poder, asegurando que las mujeres tengan oportunidades equitativas para influir y participar en procesos decisivos a nivel ejecutivo.</t>
  </si>
  <si>
    <r>
      <t>Número de mujeres que ejercen en la rama ejecutiva y número de hombres que ejercen en la rama ejecutiva</t>
    </r>
    <r>
      <rPr>
        <b/>
        <sz val="10"/>
        <color theme="1"/>
        <rFont val="Times New Roman"/>
        <family val="1"/>
      </rPr>
      <t>*</t>
    </r>
  </si>
  <si>
    <t>Misión de Observación Electoral - MOE [2019]</t>
  </si>
  <si>
    <t>Conteo de personas en cargos ejecutivos de elección popular (alcalde, gobernador, asamblea, concejo, JAL).</t>
  </si>
  <si>
    <r>
      <rPr>
        <b/>
        <sz val="10"/>
        <color theme="1"/>
        <rFont val="Times New Roman"/>
        <family val="1"/>
      </rPr>
      <t>*</t>
    </r>
    <r>
      <rPr>
        <sz val="9"/>
        <color theme="1"/>
        <rFont val="Times New Roman"/>
        <family val="1"/>
      </rPr>
      <t xml:space="preserve"> Se toman las personas con cargos de elección popular que comprenden a los municipios y departamentos, estas son:
-alcaldes 
-gobernador
-asamblea
-concejo
-JAL</t>
    </r>
  </si>
  <si>
    <t xml:space="preserve"> Medir y evaluar la presencia de mujeres en cargos ejecutivos de tipo administrativo de libre nombramiento y remoción en el nivel directivo para garantizar la equidad en la toma de decisiones y promover una administración más diversa y representativa. Este objetivo es fundamental para identificar y abordar las brechas de género en posiciones de liderazgo y poder, asegurando que las mujeres tengan oportunidades equitativas para influir y participar en procesos decisivos.</t>
  </si>
  <si>
    <t>Número de mujeres en cargos ejecutivos de tipo administrativo de libre nombramiento y remoción y número de hombres en cargos ejecutivos de tipo administrativo de libre nombramiento y remoción</t>
  </si>
  <si>
    <t>Servidores públicos - Función Pública [2022]</t>
  </si>
  <si>
    <t xml:space="preserve">Tipo de Nombramiento donde se cuentan únicamente los de libre nombramiento y remoción y el Nivel jerárquico del empleo donde se cuentan únicamente los Directivos. </t>
  </si>
  <si>
    <t>Archipiélago de San Andrés</t>
  </si>
  <si>
    <r>
      <t xml:space="preserve">Se toma la información por tipo de nombramiento de </t>
    </r>
    <r>
      <rPr>
        <b/>
        <sz val="9"/>
        <color theme="1"/>
        <rFont val="Times New Roman"/>
        <family val="1"/>
      </rPr>
      <t xml:space="preserve">libre nombramiento y remoción </t>
    </r>
    <r>
      <rPr>
        <sz val="9"/>
        <color theme="1"/>
        <rFont val="Times New Roman"/>
        <family val="1"/>
      </rPr>
      <t xml:space="preserve">y el nivel jerárquico del empleo únicamente de los </t>
    </r>
    <r>
      <rPr>
        <b/>
        <sz val="9"/>
        <color theme="1"/>
        <rFont val="Times New Roman"/>
        <family val="1"/>
      </rPr>
      <t>Directivos</t>
    </r>
    <r>
      <rPr>
        <sz val="9"/>
        <color theme="1"/>
        <rFont val="Times New Roman"/>
        <family val="1"/>
      </rPr>
      <t xml:space="preserve">. </t>
    </r>
  </si>
  <si>
    <t>Acceso a cargos de representación política</t>
  </si>
  <si>
    <t>Si el indicador es mayor que cero (0), la brecha de género esta a favor de las mujeres, en caso contrario, la brecha de género esta a favor de los hombres, indicando así el porcentaje de disparidad entre géneros. Ej. Para el departamento de Antioquia se reporta que los hombres tienen una representación en cámara de representantes en un 66.67% mas que las mujeres.</t>
  </si>
  <si>
    <t>Max</t>
  </si>
  <si>
    <t>Si el indicador es mayor que cero (0), la brecha de género esta a favor de las mujeres, en caso contrario, la brecha de genero esta a favor de los hombres, indicando así el porcentaje de disparidad entre géneros. Ej. Para el departamento de Sucre se reporta que los hombres tienen una representación en roles ejecutivos en un 44.30% mas que las mujeres.</t>
  </si>
  <si>
    <t>Si el indicador es mayor que cero (0), la brecha de género esta a favor de las mujeres, en caso contrario, la brecha de genero esta a favor de los hombres, indicando así el porcentaje de disparidad entre géneros. Ej. Para el departamento de Putumayo se reporta que los hombres tienen una representación en cargos ejecutivos de libre nombramiento y remoción en un 28.26% mas que las mujeres.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</si>
</sst>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0" x14ac:knownFonts="1">
    <font>
      <sz val="11"/>
      <color theme="1"/>
      <name val="Aptos Narrow"/>
      <family val="2"/>
      <scheme val="minor"/>
    </font>
    <font>
      <sz val="11"/>
      <color theme="1"/>
      <name val="Aptos Narrow"/>
      <family val="2"/>
      <scheme val="minor"/>
    </font>
    <font>
      <sz val="11"/>
      <color theme="1"/>
      <name val="Times New Roman"/>
      <family val="1"/>
    </font>
    <font>
      <b/>
      <sz val="14"/>
      <color theme="1"/>
      <name val="Times New Roman"/>
      <family val="1"/>
    </font>
    <font>
      <sz val="9"/>
      <color theme="1"/>
      <name val="Times New Roman"/>
      <family val="1"/>
    </font>
    <font>
      <sz val="12"/>
      <color theme="1"/>
      <name val="Aptos Narrow"/>
      <family val="2"/>
      <scheme val="minor"/>
    </font>
    <font>
      <b/>
      <sz val="11"/>
      <color theme="0"/>
      <name val="Times New Roman"/>
      <family val="1"/>
    </font>
    <font>
      <sz val="11"/>
      <name val="Calibri"/>
      <family val="2"/>
    </font>
    <font>
      <b/>
      <sz val="9"/>
      <color theme="1"/>
      <name val="Times New Roman"/>
      <family val="1"/>
    </font>
    <font>
      <b/>
      <sz val="10"/>
      <color theme="1"/>
      <name val="Times New Roman"/>
      <family val="1"/>
    </font>
  </fonts>
  <fills count="7">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FFFF00"/>
        <bgColor indexed="64"/>
      </patternFill>
    </fill>
    <fill>
      <patternFill patternType="solid">
        <fgColor rgb="FFC00000"/>
        <bgColor rgb="FFC00000"/>
      </patternFill>
    </fill>
    <fill>
      <patternFill patternType="solid">
        <fgColor rgb="FFEBF5F2"/>
        <bgColor rgb="FFEBF5F2"/>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5" fillId="0" borderId="0"/>
    <xf numFmtId="0" fontId="1" fillId="0" borderId="0"/>
  </cellStyleXfs>
  <cellXfs count="30">
    <xf numFmtId="0" fontId="0" fillId="0" borderId="0" xfId="0"/>
    <xf numFmtId="0" fontId="2" fillId="0" borderId="0" xfId="0" applyFont="1" applyAlignment="1">
      <alignment horizontal="center" vertical="center"/>
    </xf>
    <xf numFmtId="0" fontId="4" fillId="3" borderId="1" xfId="0" applyFont="1" applyFill="1" applyBorder="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xf>
    <xf numFmtId="1" fontId="4" fillId="0" borderId="1" xfId="2" applyNumberFormat="1" applyFont="1" applyBorder="1" applyAlignment="1">
      <alignment horizontal="center" vertical="center" wrapText="1"/>
    </xf>
    <xf numFmtId="10" fontId="4" fillId="4" borderId="1" xfId="2" applyNumberFormat="1" applyFont="1" applyFill="1" applyBorder="1" applyAlignment="1">
      <alignment horizontal="center" vertical="center" wrapText="1"/>
    </xf>
    <xf numFmtId="10" fontId="2" fillId="0" borderId="0" xfId="2" applyNumberFormat="1" applyFont="1" applyAlignment="1">
      <alignment horizontal="center" vertical="center"/>
    </xf>
    <xf numFmtId="0" fontId="4" fillId="0" borderId="1" xfId="2"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1" xfId="2"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2" fontId="4" fillId="0" borderId="1" xfId="2" applyNumberFormat="1" applyFont="1" applyFill="1" applyBorder="1" applyAlignment="1">
      <alignment horizontal="center" vertical="center" wrapText="1"/>
    </xf>
    <xf numFmtId="0" fontId="6" fillId="5" borderId="2" xfId="3" applyFont="1" applyFill="1" applyBorder="1" applyAlignment="1">
      <alignment horizontal="center"/>
    </xf>
    <xf numFmtId="0" fontId="6" fillId="5" borderId="3" xfId="3" applyFont="1" applyFill="1" applyBorder="1" applyAlignment="1">
      <alignment horizontal="center"/>
    </xf>
    <xf numFmtId="0" fontId="2" fillId="0" borderId="0" xfId="3" applyFont="1" applyAlignment="1">
      <alignment horizontal="center"/>
    </xf>
    <xf numFmtId="0" fontId="2" fillId="0" borderId="2" xfId="3" applyFont="1" applyBorder="1" applyAlignment="1">
      <alignment horizontal="center"/>
    </xf>
    <xf numFmtId="164" fontId="4" fillId="0" borderId="1" xfId="2" applyNumberFormat="1" applyFont="1" applyBorder="1" applyAlignment="1">
      <alignment horizontal="center" vertical="center" wrapText="1"/>
    </xf>
    <xf numFmtId="164" fontId="4" fillId="0" borderId="1" xfId="2" applyNumberFormat="1" applyFont="1" applyFill="1" applyBorder="1" applyAlignment="1">
      <alignment horizontal="center" vertical="center" wrapText="1"/>
    </xf>
    <xf numFmtId="9" fontId="4" fillId="0" borderId="1" xfId="2" applyFont="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4" fillId="6"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1" xfId="0" applyFont="1" applyBorder="1"/>
    <xf numFmtId="10" fontId="4" fillId="0" borderId="1" xfId="2" applyNumberFormat="1" applyFont="1" applyBorder="1" applyAlignment="1">
      <alignment horizontal="center" vertical="center" wrapText="1"/>
    </xf>
    <xf numFmtId="10" fontId="4" fillId="0" borderId="1" xfId="0" applyNumberFormat="1" applyFont="1" applyBorder="1" applyAlignment="1">
      <alignment horizontal="center" vertical="center" wrapText="1"/>
    </xf>
  </cellXfs>
  <cellStyles count="7">
    <cellStyle name="Millares" xfId="1" builtinId="3"/>
    <cellStyle name="Normal" xfId="0" builtinId="0"/>
    <cellStyle name="Normal 2" xfId="3" xr:uid="{48358E4D-7190-4EEA-8E1A-F56231D21DF7}"/>
    <cellStyle name="Normal 2 2" xfId="6" xr:uid="{90958AC5-5EF9-4242-8AE9-34375A99D832}"/>
    <cellStyle name="Normal 3" xfId="4" xr:uid="{E6917A76-5EC6-4CE0-ADA2-AD033445EFC1}"/>
    <cellStyle name="Normal 4" xfId="5" xr:uid="{0624AD95-409B-4940-9EF3-012E275D4FBE}"/>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68</xdr:row>
      <xdr:rowOff>18108</xdr:rowOff>
    </xdr:from>
    <xdr:to>
      <xdr:col>13</xdr:col>
      <xdr:colOff>257719</xdr:colOff>
      <xdr:row>74</xdr:row>
      <xdr:rowOff>152702</xdr:rowOff>
    </xdr:to>
    <xdr:pic>
      <xdr:nvPicPr>
        <xdr:cNvPr id="3" name="Imagen 2">
          <a:extLst>
            <a:ext uri="{FF2B5EF4-FFF2-40B4-BE49-F238E27FC236}">
              <a16:creationId xmlns:a16="http://schemas.microsoft.com/office/drawing/2014/main" id="{78C640D1-B915-4BB8-A412-EA07E7B35572}"/>
            </a:ext>
          </a:extLst>
        </xdr:cNvPr>
        <xdr:cNvPicPr>
          <a:picLocks noChangeAspect="1"/>
        </xdr:cNvPicPr>
      </xdr:nvPicPr>
      <xdr:blipFill rotWithShape="1">
        <a:blip xmlns:r="http://schemas.openxmlformats.org/officeDocument/2006/relationships" r:embed="rId1"/>
        <a:srcRect r="1627"/>
        <a:stretch/>
      </xdr:blipFill>
      <xdr:spPr>
        <a:xfrm>
          <a:off x="0" y="14006251"/>
          <a:ext cx="14726648" cy="1223166"/>
        </a:xfrm>
        <a:prstGeom prst="rect">
          <a:avLst/>
        </a:prstGeom>
      </xdr:spPr>
    </xdr:pic>
    <xdr:clientData/>
  </xdr:twoCellAnchor>
  <xdr:oneCellAnchor>
    <xdr:from>
      <xdr:col>1</xdr:col>
      <xdr:colOff>537109</xdr:colOff>
      <xdr:row>18</xdr:row>
      <xdr:rowOff>34037</xdr:rowOff>
    </xdr:from>
    <xdr:ext cx="11094065" cy="566950"/>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D49937ED-F2F1-4AF0-BB90-3B51CF08CD73}"/>
                </a:ext>
              </a:extLst>
            </xdr:cNvPr>
            <xdr:cNvSpPr txBox="1"/>
          </xdr:nvSpPr>
          <xdr:spPr>
            <a:xfrm>
              <a:off x="1857002" y="4987037"/>
              <a:ext cx="11094065" cy="566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ES" sz="900" b="0" i="1">
                                <a:latin typeface="Cambria Math" panose="02040503050406030204" pitchFamily="18" charset="0"/>
                              </a:rPr>
                              <m:t>𝑙𝑎</m:t>
                            </m:r>
                            <m:r>
                              <a:rPr lang="es-ES" sz="900" b="0" i="1">
                                <a:latin typeface="Cambria Math" panose="02040503050406030204" pitchFamily="18" charset="0"/>
                              </a:rPr>
                              <m:t> </m:t>
                            </m:r>
                            <m:r>
                              <a:rPr lang="es-ES" sz="900" b="0" i="1">
                                <a:latin typeface="Cambria Math" panose="02040503050406030204" pitchFamily="18" charset="0"/>
                              </a:rPr>
                              <m:t>𝑐</m:t>
                            </m:r>
                            <m:r>
                              <a:rPr lang="es-ES" sz="900" b="0" i="1">
                                <a:latin typeface="Cambria Math" panose="02040503050406030204" pitchFamily="18" charset="0"/>
                              </a:rPr>
                              <m:t>á</m:t>
                            </m:r>
                            <m:r>
                              <a:rPr lang="es-ES" sz="900" b="0" i="1">
                                <a:latin typeface="Cambria Math" panose="02040503050406030204" pitchFamily="18" charset="0"/>
                              </a:rPr>
                              <m:t>𝑚𝑎𝑟𝑎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𝑟𝑒𝑝𝑟𝑒𝑠𝑒𝑛𝑡𝑎𝑛𝑡𝑒𝑠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𝑐𝑢𝑟𝑢𝑙𝑒𝑠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𝑚𝑎𝑟𝑎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𝑟𝑒𝑝𝑟𝑒𝑠𝑒𝑛𝑡𝑎𝑛𝑡𝑒𝑠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𝑐𝑢𝑟𝑢𝑙𝑒𝑠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r>
                          <a:rPr lang="es-CO" sz="900" b="0" i="1">
                            <a:solidFill>
                              <a:schemeClr val="tx1"/>
                            </a:solidFill>
                            <a:effectLst/>
                            <a:latin typeface="Cambria Math" panose="02040503050406030204" pitchFamily="18" charset="0"/>
                            <a:ea typeface="+mn-ea"/>
                            <a:cs typeface="+mn-cs"/>
                          </a:rPr>
                          <m:t> </m:t>
                        </m:r>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𝑚𝑎𝑟𝑎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𝑟𝑒𝑝𝑟𝑒𝑠𝑒𝑛𝑡𝑎𝑛𝑡𝑒𝑠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𝑐𝑢𝑟𝑢𝑙𝑒𝑠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1" name="CuadroTexto 10">
              <a:extLst>
                <a:ext uri="{FF2B5EF4-FFF2-40B4-BE49-F238E27FC236}">
                  <a16:creationId xmlns:a16="http://schemas.microsoft.com/office/drawing/2014/main" id="{D49937ED-F2F1-4AF0-BB90-3B51CF08CD73}"/>
                </a:ext>
              </a:extLst>
            </xdr:cNvPr>
            <xdr:cNvSpPr txBox="1"/>
          </xdr:nvSpPr>
          <xdr:spPr>
            <a:xfrm>
              <a:off x="1857002" y="4987037"/>
              <a:ext cx="11094065" cy="566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a:t>
              </a:r>
              <a:r>
                <a:rPr lang="es-ES" sz="900" b="0" i="0">
                  <a:latin typeface="Cambria Math" panose="02040503050406030204" pitchFamily="18" charset="0"/>
                </a:rPr>
                <a:t>𝑙𝑎 𝑐á𝑚𝑎𝑟𝑎 𝑑𝑒 𝑟𝑒𝑝𝑟𝑒𝑠𝑒𝑛𝑡𝑎𝑛𝑡𝑒𝑠</a:t>
              </a:r>
              <a:r>
                <a:rPr lang="es-CO" sz="900" b="0" i="0">
                  <a:latin typeface="Cambria Math" panose="02040503050406030204" pitchFamily="18" charset="0"/>
                </a:rPr>
                <a:t>)/(</a:t>
              </a:r>
              <a:r>
                <a:rPr lang="es-ES" sz="900" b="0" i="0">
                  <a:latin typeface="Cambria Math" panose="02040503050406030204" pitchFamily="18" charset="0"/>
                </a:rPr>
                <a:t>𝑇𝑜𝑡𝑎𝑙 𝑑𝑒 𝑐𝑢𝑟𝑢𝑙𝑒𝑠 𝑒𝑛 𝑒𝑙 𝑑𝑒𝑝𝑎𝑟𝑡𝑎𝑚𝑒𝑛𝑡𝑜</a:t>
              </a:r>
              <a:r>
                <a:rPr lang="es-CO" sz="900" b="0" i="0">
                  <a:latin typeface="Cambria Math" panose="02040503050406030204" pitchFamily="18" charset="0"/>
                </a:rPr>
                <a:t>)  − </a:t>
              </a:r>
              <a:r>
                <a:rPr lang="es-CO" sz="900" b="0" i="0">
                  <a:solidFill>
                    <a:schemeClr val="tx1"/>
                  </a:solidFill>
                  <a:effectLst/>
                  <a:latin typeface="Cambria Math" panose="02040503050406030204" pitchFamily="18" charset="0"/>
                  <a:ea typeface="+mn-ea"/>
                  <a:cs typeface="+mn-cs"/>
                </a:rPr>
                <a:t>(𝑁ú𝑚𝑒𝑟𝑜 𝑑𝑒 </a:t>
              </a:r>
              <a:r>
                <a:rPr lang="es-ES" sz="900" b="0" i="0">
                  <a:solidFill>
                    <a:schemeClr val="tx1"/>
                  </a:solidFill>
                  <a:effectLst/>
                  <a:latin typeface="Cambria Math" panose="02040503050406030204" pitchFamily="18" charset="0"/>
                  <a:ea typeface="+mn-ea"/>
                  <a:cs typeface="+mn-cs"/>
                </a:rPr>
                <a:t>ℎ𝑜𝑚𝑏𝑟𝑒𝑠</a:t>
              </a:r>
              <a:r>
                <a:rPr lang="es-CO" sz="900" b="0" i="0">
                  <a:solidFill>
                    <a:schemeClr val="tx1"/>
                  </a:solidFill>
                  <a:effectLst/>
                  <a:latin typeface="Cambria Math" panose="02040503050406030204" pitchFamily="18" charset="0"/>
                  <a:ea typeface="+mn-ea"/>
                  <a:cs typeface="+mn-cs"/>
                </a:rPr>
                <a:t> 𝑒𝑛 </a:t>
              </a:r>
              <a:r>
                <a:rPr lang="es-ES" sz="900" b="0" i="0">
                  <a:solidFill>
                    <a:schemeClr val="tx1"/>
                  </a:solidFill>
                  <a:effectLst/>
                  <a:latin typeface="Cambria Math" panose="02040503050406030204" pitchFamily="18" charset="0"/>
                  <a:ea typeface="+mn-ea"/>
                  <a:cs typeface="+mn-cs"/>
                </a:rPr>
                <a:t>𝑙𝑎 𝑐á𝑚𝑎𝑟𝑎 𝑑𝑒 𝑟𝑒𝑝𝑟𝑒𝑠𝑒𝑛𝑡𝑎𝑛𝑡𝑒𝑠</a:t>
              </a:r>
              <a:r>
                <a:rPr lang="es-CO" sz="9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mn-lt"/>
                  <a:ea typeface="+mn-ea"/>
                  <a:cs typeface="+mn-cs"/>
                </a:rPr>
                <a:t>𝑇𝑜𝑡𝑎𝑙 𝑑𝑒 𝑐𝑢𝑟𝑢𝑙𝑒𝑠 𝑒𝑛 𝑒𝑙 𝑑𝑒𝑝𝑎𝑟𝑡𝑎𝑚𝑒𝑛𝑡𝑜</a:t>
              </a:r>
              <a:r>
                <a:rPr lang="es-CO" sz="900" b="0" i="0">
                  <a:solidFill>
                    <a:schemeClr val="tx1"/>
                  </a:solidFill>
                  <a:effectLst/>
                  <a:latin typeface="Cambria Math" panose="02040503050406030204" pitchFamily="18" charset="0"/>
                  <a:ea typeface="+mn-ea"/>
                  <a:cs typeface="+mn-cs"/>
                </a:rPr>
                <a:t>)  )/((𝑁ú𝑚𝑒𝑟𝑜 𝑑𝑒 ℎ𝑜𝑚𝑏𝑟𝑒𝑠 𝑒𝑛 </a:t>
              </a:r>
              <a:r>
                <a:rPr lang="es-ES" sz="900" b="0" i="0">
                  <a:solidFill>
                    <a:schemeClr val="tx1"/>
                  </a:solidFill>
                  <a:effectLst/>
                  <a:latin typeface="Cambria Math" panose="02040503050406030204" pitchFamily="18" charset="0"/>
                  <a:ea typeface="+mn-ea"/>
                  <a:cs typeface="+mn-cs"/>
                </a:rPr>
                <a:t>𝑙𝑎 𝑐á𝑚𝑎𝑟𝑎 𝑑𝑒 𝑟𝑒𝑝𝑟𝑒𝑠𝑒𝑛𝑡𝑎𝑛𝑡𝑒𝑠</a:t>
              </a:r>
              <a:r>
                <a:rPr lang="es-CO" sz="9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mn-lt"/>
                  <a:ea typeface="+mn-ea"/>
                  <a:cs typeface="+mn-cs"/>
                </a:rPr>
                <a:t>𝑇𝑜𝑡𝑎𝑙 𝑑𝑒 𝑐𝑢𝑟𝑢𝑙𝑒𝑠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4" name="Grupo 3">
          <a:extLst>
            <a:ext uri="{FF2B5EF4-FFF2-40B4-BE49-F238E27FC236}">
              <a16:creationId xmlns:a16="http://schemas.microsoft.com/office/drawing/2014/main" id="{760AB9A4-7F6A-433E-A60A-CDF67A32CDB6}"/>
            </a:ext>
          </a:extLst>
        </xdr:cNvPr>
        <xdr:cNvGrpSpPr/>
      </xdr:nvGrpSpPr>
      <xdr:grpSpPr>
        <a:xfrm>
          <a:off x="0" y="0"/>
          <a:ext cx="12967607" cy="2517321"/>
          <a:chOff x="0" y="0"/>
          <a:chExt cx="12845143" cy="2517321"/>
        </a:xfrm>
      </xdr:grpSpPr>
      <xdr:pic>
        <xdr:nvPicPr>
          <xdr:cNvPr id="5" name="Imagen 4">
            <a:extLst>
              <a:ext uri="{FF2B5EF4-FFF2-40B4-BE49-F238E27FC236}">
                <a16:creationId xmlns:a16="http://schemas.microsoft.com/office/drawing/2014/main" id="{0DD8B394-271E-E770-E8A6-F713A7F6F72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6" name="CuadroTexto 5">
            <a:extLst>
              <a:ext uri="{FF2B5EF4-FFF2-40B4-BE49-F238E27FC236}">
                <a16:creationId xmlns:a16="http://schemas.microsoft.com/office/drawing/2014/main" id="{94AD6BAB-1648-563E-B502-0E9A6253227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68</xdr:row>
      <xdr:rowOff>18108</xdr:rowOff>
    </xdr:from>
    <xdr:to>
      <xdr:col>13</xdr:col>
      <xdr:colOff>4636</xdr:colOff>
      <xdr:row>74</xdr:row>
      <xdr:rowOff>152702</xdr:rowOff>
    </xdr:to>
    <xdr:pic>
      <xdr:nvPicPr>
        <xdr:cNvPr id="3" name="Imagen 2">
          <a:extLst>
            <a:ext uri="{FF2B5EF4-FFF2-40B4-BE49-F238E27FC236}">
              <a16:creationId xmlns:a16="http://schemas.microsoft.com/office/drawing/2014/main" id="{EF0ED337-EFF0-40AF-94A5-953A9CBFC1C0}"/>
            </a:ext>
          </a:extLst>
        </xdr:cNvPr>
        <xdr:cNvPicPr>
          <a:picLocks noChangeAspect="1"/>
        </xdr:cNvPicPr>
      </xdr:nvPicPr>
      <xdr:blipFill rotWithShape="1">
        <a:blip xmlns:r="http://schemas.openxmlformats.org/officeDocument/2006/relationships" r:embed="rId1"/>
        <a:srcRect r="1627"/>
        <a:stretch/>
      </xdr:blipFill>
      <xdr:spPr>
        <a:xfrm>
          <a:off x="0" y="14450388"/>
          <a:ext cx="13159740" cy="1186155"/>
        </a:xfrm>
        <a:prstGeom prst="rect">
          <a:avLst/>
        </a:prstGeom>
      </xdr:spPr>
    </xdr:pic>
    <xdr:clientData/>
  </xdr:twoCellAnchor>
  <xdr:oneCellAnchor>
    <xdr:from>
      <xdr:col>1</xdr:col>
      <xdr:colOff>485913</xdr:colOff>
      <xdr:row>18</xdr:row>
      <xdr:rowOff>11044</xdr:rowOff>
    </xdr:from>
    <xdr:ext cx="11094065" cy="570221"/>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9A3C6A75-116D-4784-9DB5-65BDCE6C718B}"/>
                </a:ext>
              </a:extLst>
            </xdr:cNvPr>
            <xdr:cNvSpPr txBox="1"/>
          </xdr:nvSpPr>
          <xdr:spPr>
            <a:xfrm>
              <a:off x="1843226" y="4916419"/>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𝑟𝑜𝑙𝑒𝑠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𝑟𝑜𝑙𝑒𝑠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𝑟𝑜𝑙𝑒𝑠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𝑟𝑜𝑙𝑒𝑠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𝑒𝑗𝑒𝑐𝑢𝑡𝑖𝑣𝑜𝑠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𝑟𝑜𝑙𝑒𝑠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𝑒𝑗𝑒𝑐𝑢𝑡𝑖𝑣𝑜𝑠</m:t>
                            </m:r>
                          </m:num>
                          <m:den>
                            <m:r>
                              <a:rPr lang="es-ES" sz="9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𝑟𝑜𝑙𝑒𝑠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𝑒𝑗𝑒𝑐𝑢𝑡𝑖𝑣𝑜𝑠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1" name="CuadroTexto 10">
              <a:extLst>
                <a:ext uri="{FF2B5EF4-FFF2-40B4-BE49-F238E27FC236}">
                  <a16:creationId xmlns:a16="http://schemas.microsoft.com/office/drawing/2014/main" id="{9A3C6A75-116D-4784-9DB5-65BDCE6C718B}"/>
                </a:ext>
              </a:extLst>
            </xdr:cNvPr>
            <xdr:cNvSpPr txBox="1"/>
          </xdr:nvSpPr>
          <xdr:spPr>
            <a:xfrm>
              <a:off x="1843226" y="4916419"/>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𝑟𝑜𝑙𝑒𝑠 𝑒𝑗𝑒𝑐𝑢𝑡𝑖𝑣𝑜𝑠)/(</a:t>
              </a:r>
              <a:r>
                <a:rPr lang="es-ES" sz="900" b="0" i="0">
                  <a:latin typeface="Cambria Math" panose="02040503050406030204" pitchFamily="18" charset="0"/>
                </a:rPr>
                <a:t>𝑇𝑜𝑡𝑎𝑙 𝑑𝑒 𝑟𝑜𝑙𝑒𝑠 𝑒𝑗𝑒𝑐𝑢𝑡𝑖𝑣𝑜𝑠 𝑒𝑛 𝑒𝑙 𝑑𝑒𝑝𝑎𝑟𝑡𝑎𝑚𝑒𝑛𝑡𝑜</a:t>
              </a:r>
              <a:r>
                <a:rPr lang="es-CO" sz="900" b="0" i="0">
                  <a:latin typeface="Cambria Math" panose="02040503050406030204" pitchFamily="18" charset="0"/>
                </a:rPr>
                <a:t>)  − (𝑁ú𝑚𝑒𝑟𝑜 𝑑𝑒 ℎ𝑜𝑚𝑏𝑟𝑒𝑠 𝑒𝑛 𝑟𝑜𝑙𝑒𝑠 𝑒𝑗𝑒𝑐𝑢𝑡𝑖𝑣𝑜𝑠)/(</a:t>
              </a:r>
              <a:r>
                <a:rPr lang="es-ES" sz="1100" b="0" i="0">
                  <a:solidFill>
                    <a:schemeClr val="tx1"/>
                  </a:solidFill>
                  <a:effectLst/>
                  <a:latin typeface="+mn-lt"/>
                  <a:ea typeface="+mn-ea"/>
                  <a:cs typeface="+mn-cs"/>
                </a:rPr>
                <a:t>𝑇𝑜𝑡𝑎𝑙 𝑑𝑒 𝑟𝑜𝑙𝑒𝑠 𝑒𝑗𝑒𝑐𝑢𝑡𝑖𝑣𝑜𝑠 𝑒𝑛 𝑒𝑙 𝑑𝑒𝑝𝑎𝑟𝑡𝑎𝑚𝑒𝑛𝑡𝑜</a:t>
              </a:r>
              <a:r>
                <a:rPr lang="es-CO" sz="900" b="0" i="0">
                  <a:solidFill>
                    <a:schemeClr val="tx1"/>
                  </a:solidFill>
                  <a:effectLst/>
                  <a:latin typeface="Cambria Math" panose="02040503050406030204" pitchFamily="18" charset="0"/>
                  <a:ea typeface="+mn-ea"/>
                  <a:cs typeface="+mn-cs"/>
                </a:rPr>
                <a:t>))/((𝑁ú𝑚𝑒𝑟𝑜 𝑑𝑒 ℎ𝑜𝑚𝑏𝑟𝑒𝑠 𝑒𝑛 𝑟𝑜𝑙𝑒𝑠 𝑒𝑗𝑒𝑐𝑢𝑡𝑖𝑣𝑜𝑠)/(</a:t>
              </a:r>
              <a:r>
                <a:rPr lang="es-ES" sz="900" b="0" i="0">
                  <a:solidFill>
                    <a:schemeClr val="tx1"/>
                  </a:solidFill>
                  <a:effectLst/>
                  <a:latin typeface="Cambria Math" panose="02040503050406030204" pitchFamily="18" charset="0"/>
                  <a:ea typeface="+mn-ea"/>
                  <a:cs typeface="+mn-cs"/>
                </a:rPr>
                <a:t> </a:t>
              </a:r>
              <a:r>
                <a:rPr lang="es-ES" sz="1100" b="0" i="0">
                  <a:solidFill>
                    <a:schemeClr val="tx1"/>
                  </a:solidFill>
                  <a:effectLst/>
                  <a:latin typeface="+mn-lt"/>
                  <a:ea typeface="+mn-ea"/>
                  <a:cs typeface="+mn-cs"/>
                </a:rPr>
                <a:t>𝑇𝑜𝑡𝑎𝑙 𝑑𝑒 𝑟𝑜𝑙𝑒𝑠 𝑒𝑗𝑒𝑐𝑢𝑡𝑖𝑣𝑜𝑠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4" name="Grupo 3">
          <a:extLst>
            <a:ext uri="{FF2B5EF4-FFF2-40B4-BE49-F238E27FC236}">
              <a16:creationId xmlns:a16="http://schemas.microsoft.com/office/drawing/2014/main" id="{1365038C-19B7-43F4-8187-A567FD22A7FB}"/>
            </a:ext>
          </a:extLst>
        </xdr:cNvPr>
        <xdr:cNvGrpSpPr/>
      </xdr:nvGrpSpPr>
      <xdr:grpSpPr>
        <a:xfrm>
          <a:off x="0" y="0"/>
          <a:ext cx="12991420" cy="2517321"/>
          <a:chOff x="0" y="0"/>
          <a:chExt cx="12845143" cy="2517321"/>
        </a:xfrm>
      </xdr:grpSpPr>
      <xdr:pic>
        <xdr:nvPicPr>
          <xdr:cNvPr id="5" name="Imagen 4">
            <a:extLst>
              <a:ext uri="{FF2B5EF4-FFF2-40B4-BE49-F238E27FC236}">
                <a16:creationId xmlns:a16="http://schemas.microsoft.com/office/drawing/2014/main" id="{BD764ACA-AD84-28E9-F94C-A7F52E377DC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6" name="CuadroTexto 5">
            <a:extLst>
              <a:ext uri="{FF2B5EF4-FFF2-40B4-BE49-F238E27FC236}">
                <a16:creationId xmlns:a16="http://schemas.microsoft.com/office/drawing/2014/main" id="{8EE2A0B9-C367-CCAF-349D-1E44C0DD94A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68</xdr:row>
      <xdr:rowOff>18108</xdr:rowOff>
    </xdr:from>
    <xdr:to>
      <xdr:col>11</xdr:col>
      <xdr:colOff>1983678</xdr:colOff>
      <xdr:row>74</xdr:row>
      <xdr:rowOff>152702</xdr:rowOff>
    </xdr:to>
    <xdr:pic>
      <xdr:nvPicPr>
        <xdr:cNvPr id="3" name="Imagen 2">
          <a:extLst>
            <a:ext uri="{FF2B5EF4-FFF2-40B4-BE49-F238E27FC236}">
              <a16:creationId xmlns:a16="http://schemas.microsoft.com/office/drawing/2014/main" id="{3A01390D-5660-4538-9381-FC0999479C5E}"/>
            </a:ext>
          </a:extLst>
        </xdr:cNvPr>
        <xdr:cNvPicPr>
          <a:picLocks noChangeAspect="1"/>
        </xdr:cNvPicPr>
      </xdr:nvPicPr>
      <xdr:blipFill rotWithShape="1">
        <a:blip xmlns:r="http://schemas.openxmlformats.org/officeDocument/2006/relationships" r:embed="rId1"/>
        <a:srcRect r="1627"/>
        <a:stretch/>
      </xdr:blipFill>
      <xdr:spPr>
        <a:xfrm>
          <a:off x="0" y="14376365"/>
          <a:ext cx="13280571" cy="1179624"/>
        </a:xfrm>
        <a:prstGeom prst="rect">
          <a:avLst/>
        </a:prstGeom>
      </xdr:spPr>
    </xdr:pic>
    <xdr:clientData/>
  </xdr:twoCellAnchor>
  <xdr:oneCellAnchor>
    <xdr:from>
      <xdr:col>1</xdr:col>
      <xdr:colOff>397566</xdr:colOff>
      <xdr:row>18</xdr:row>
      <xdr:rowOff>11043</xdr:rowOff>
    </xdr:from>
    <xdr:ext cx="11094065" cy="524567"/>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19C3B805-08DE-48EB-94FD-D76ED8753480}"/>
                </a:ext>
              </a:extLst>
            </xdr:cNvPr>
            <xdr:cNvSpPr txBox="1"/>
          </xdr:nvSpPr>
          <xdr:spPr>
            <a:xfrm>
              <a:off x="1676637" y="4809829"/>
              <a:ext cx="11094065" cy="524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𝑐𝑎𝑟𝑔𝑜𝑠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𝑡𝑖𝑝𝑜</m:t>
                            </m:r>
                            <m:r>
                              <a:rPr lang="es-CO" sz="900" b="0" i="1">
                                <a:latin typeface="Cambria Math" panose="02040503050406030204" pitchFamily="18" charset="0"/>
                              </a:rPr>
                              <m:t> </m:t>
                            </m:r>
                            <m:r>
                              <a:rPr lang="es-CO" sz="900" b="0" i="1">
                                <a:latin typeface="Cambria Math" panose="02040503050406030204" pitchFamily="18" charset="0"/>
                              </a:rPr>
                              <m:t>𝑎𝑑𝑚𝑖𝑛𝑖𝑠𝑡𝑟𝑎𝑡𝑖𝑣𝑜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𝑙𝑖𝑏𝑟𝑒</m:t>
                            </m:r>
                            <m:r>
                              <a:rPr lang="es-CO" sz="900" b="0" i="1">
                                <a:latin typeface="Cambria Math" panose="02040503050406030204" pitchFamily="18" charset="0"/>
                              </a:rPr>
                              <m:t> </m:t>
                            </m:r>
                            <m:r>
                              <a:rPr lang="es-CO" sz="900" b="0" i="1">
                                <a:latin typeface="Cambria Math" panose="02040503050406030204" pitchFamily="18" charset="0"/>
                              </a:rPr>
                              <m:t>𝑛𝑜𝑚𝑏𝑟𝑎𝑚𝑖𝑒𝑛𝑡𝑜</m:t>
                            </m:r>
                            <m:r>
                              <a:rPr lang="es-CO" sz="900" b="0" i="1">
                                <a:latin typeface="Cambria Math" panose="02040503050406030204" pitchFamily="18" charset="0"/>
                              </a:rPr>
                              <m:t> </m:t>
                            </m:r>
                            <m:r>
                              <a:rPr lang="es-CO" sz="900" b="0" i="1">
                                <a:latin typeface="Cambria Math" panose="02040503050406030204" pitchFamily="18" charset="0"/>
                              </a:rPr>
                              <m:t>𝑦</m:t>
                            </m:r>
                            <m:r>
                              <a:rPr lang="es-CO" sz="900" b="0" i="1">
                                <a:latin typeface="Cambria Math" panose="02040503050406030204" pitchFamily="18" charset="0"/>
                              </a:rPr>
                              <m:t> </m:t>
                            </m:r>
                            <m:r>
                              <a:rPr lang="es-CO" sz="900" b="0" i="1">
                                <a:latin typeface="Cambria Math" panose="02040503050406030204" pitchFamily="18" charset="0"/>
                              </a:rPr>
                              <m:t>𝑟𝑒𝑚𝑜𝑐𝑖</m:t>
                            </m:r>
                            <m:r>
                              <a:rPr lang="es-CO" sz="900" b="0" i="1">
                                <a:latin typeface="Cambria Math" panose="02040503050406030204" pitchFamily="18" charset="0"/>
                              </a:rPr>
                              <m:t>ó</m:t>
                            </m:r>
                            <m:r>
                              <a:rPr lang="es-CO"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𝑐𝑎𝑟𝑔𝑜𝑠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𝑡𝑖𝑝𝑜</m:t>
                            </m:r>
                            <m:r>
                              <a:rPr lang="es-ES" sz="900" b="0" i="1">
                                <a:latin typeface="Cambria Math" panose="02040503050406030204" pitchFamily="18" charset="0"/>
                              </a:rPr>
                              <m:t> </m:t>
                            </m:r>
                            <m:r>
                              <a:rPr lang="es-ES" sz="900" b="0" i="1">
                                <a:latin typeface="Cambria Math" panose="02040503050406030204" pitchFamily="18" charset="0"/>
                              </a:rPr>
                              <m:t>𝑎𝑑𝑚𝑖𝑛𝑖𝑠𝑡𝑟𝑎𝑡𝑖𝑣𝑜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𝑙𝑖𝑏𝑟𝑒</m:t>
                            </m:r>
                            <m:r>
                              <a:rPr lang="es-ES" sz="900" b="0" i="1">
                                <a:latin typeface="Cambria Math" panose="02040503050406030204" pitchFamily="18" charset="0"/>
                              </a:rPr>
                              <m:t> </m:t>
                            </m:r>
                            <m:r>
                              <a:rPr lang="es-ES" sz="900" b="0" i="1">
                                <a:latin typeface="Cambria Math" panose="02040503050406030204" pitchFamily="18" charset="0"/>
                              </a:rPr>
                              <m:t>𝑛𝑜𝑚𝑏𝑟𝑎𝑚𝑖𝑒𝑛𝑡𝑜</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𝑟𝑒𝑚𝑜𝑐𝑖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𝑐𝑎𝑟𝑔𝑜𝑠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𝑡𝑖𝑝𝑜</m:t>
                            </m:r>
                            <m:r>
                              <a:rPr lang="es-CO" sz="900" b="0" i="1">
                                <a:latin typeface="Cambria Math" panose="02040503050406030204" pitchFamily="18" charset="0"/>
                              </a:rPr>
                              <m:t> </m:t>
                            </m:r>
                            <m:r>
                              <a:rPr lang="es-CO" sz="900" b="0" i="1">
                                <a:latin typeface="Cambria Math" panose="02040503050406030204" pitchFamily="18" charset="0"/>
                              </a:rPr>
                              <m:t>𝑎𝑑𝑚𝑖𝑛𝑖𝑠𝑡𝑟𝑎𝑡𝑖𝑣𝑜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𝑙𝑖𝑏𝑟𝑒</m:t>
                            </m:r>
                            <m:r>
                              <a:rPr lang="es-CO" sz="900" b="0" i="1">
                                <a:latin typeface="Cambria Math" panose="02040503050406030204" pitchFamily="18" charset="0"/>
                              </a:rPr>
                              <m:t> </m:t>
                            </m:r>
                            <m:r>
                              <a:rPr lang="es-CO" sz="900" b="0" i="1">
                                <a:latin typeface="Cambria Math" panose="02040503050406030204" pitchFamily="18" charset="0"/>
                              </a:rPr>
                              <m:t>𝑛𝑜𝑚𝑏𝑟𝑎𝑚𝑖𝑒𝑛𝑡𝑜</m:t>
                            </m:r>
                            <m:r>
                              <a:rPr lang="es-CO" sz="900" b="0" i="1">
                                <a:latin typeface="Cambria Math" panose="02040503050406030204" pitchFamily="18" charset="0"/>
                              </a:rPr>
                              <m:t> </m:t>
                            </m:r>
                            <m:r>
                              <a:rPr lang="es-CO" sz="900" b="0" i="1">
                                <a:latin typeface="Cambria Math" panose="02040503050406030204" pitchFamily="18" charset="0"/>
                              </a:rPr>
                              <m:t>𝑦</m:t>
                            </m:r>
                            <m:r>
                              <a:rPr lang="es-CO" sz="900" b="0" i="1">
                                <a:latin typeface="Cambria Math" panose="02040503050406030204" pitchFamily="18" charset="0"/>
                              </a:rPr>
                              <m:t> </m:t>
                            </m:r>
                            <m:r>
                              <a:rPr lang="es-CO" sz="900" b="0" i="1">
                                <a:latin typeface="Cambria Math" panose="02040503050406030204" pitchFamily="18" charset="0"/>
                              </a:rPr>
                              <m:t>𝑟𝑒𝑚𝑜𝑐𝑖</m:t>
                            </m:r>
                            <m:r>
                              <a:rPr lang="es-CO" sz="900" b="0" i="1">
                                <a:latin typeface="Cambria Math" panose="02040503050406030204" pitchFamily="18" charset="0"/>
                              </a:rPr>
                              <m:t>ó</m:t>
                            </m:r>
                            <m:r>
                              <a:rPr lang="es-CO"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𝑐𝑎𝑟𝑔𝑜𝑠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𝑡𝑖𝑝𝑜</m:t>
                            </m:r>
                            <m:r>
                              <a:rPr lang="es-ES" sz="900" b="0" i="1">
                                <a:latin typeface="Cambria Math" panose="02040503050406030204" pitchFamily="18" charset="0"/>
                              </a:rPr>
                              <m:t> </m:t>
                            </m:r>
                            <m:r>
                              <a:rPr lang="es-ES" sz="900" b="0" i="1">
                                <a:latin typeface="Cambria Math" panose="02040503050406030204" pitchFamily="18" charset="0"/>
                              </a:rPr>
                              <m:t>𝑎𝑑𝑚𝑖𝑛𝑖𝑠𝑡𝑟𝑎𝑡𝑖𝑣𝑜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𝑙𝑖𝑏𝑟𝑒</m:t>
                            </m:r>
                            <m:r>
                              <a:rPr lang="es-ES" sz="900" b="0" i="1">
                                <a:latin typeface="Cambria Math" panose="02040503050406030204" pitchFamily="18" charset="0"/>
                              </a:rPr>
                              <m:t> </m:t>
                            </m:r>
                            <m:r>
                              <a:rPr lang="es-ES" sz="900" b="0" i="1">
                                <a:latin typeface="Cambria Math" panose="02040503050406030204" pitchFamily="18" charset="0"/>
                              </a:rPr>
                              <m:t>𝑛𝑜𝑚𝑏𝑟𝑎𝑚𝑖𝑒𝑛𝑡𝑜</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𝑟𝑒𝑚𝑜𝑐𝑖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𝑐𝑎𝑟𝑔𝑜𝑠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𝑒𝑗𝑒𝑐𝑢𝑡𝑖𝑣𝑜𝑠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𝑡𝑖𝑝𝑜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𝑎𝑑𝑚𝑖𝑛𝑖𝑠𝑡𝑟𝑎𝑡𝑖𝑣𝑜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𝑙𝑖𝑏𝑟𝑒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𝑛𝑜𝑚𝑏𝑟𝑎𝑚𝑖𝑒𝑛𝑡𝑜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𝑦</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𝑟𝑒𝑚𝑜𝑐𝑖</m:t>
                            </m:r>
                            <m:r>
                              <a:rPr lang="es-CO" sz="900" b="0" i="1">
                                <a:solidFill>
                                  <a:schemeClr val="tx1"/>
                                </a:solidFill>
                                <a:effectLst/>
                                <a:latin typeface="Cambria Math" panose="02040503050406030204" pitchFamily="18" charset="0"/>
                                <a:ea typeface="+mn-ea"/>
                                <a:cs typeface="+mn-cs"/>
                              </a:rPr>
                              <m:t>ó</m:t>
                            </m:r>
                            <m:r>
                              <a:rPr lang="es-CO"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𝑒𝑗𝑒𝑐𝑢𝑡𝑖𝑣𝑜𝑠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𝑡𝑖𝑝𝑜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𝑎𝑑𝑚𝑖𝑛𝑖𝑠𝑡𝑟𝑎𝑡𝑖𝑣𝑜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𝑙𝑖𝑏𝑟𝑒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𝑛𝑜𝑚𝑏𝑟𝑎𝑚𝑖𝑒𝑛𝑡𝑜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𝑟𝑒𝑚𝑜𝑐𝑖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0" name="CuadroTexto 9">
              <a:extLst>
                <a:ext uri="{FF2B5EF4-FFF2-40B4-BE49-F238E27FC236}">
                  <a16:creationId xmlns:a16="http://schemas.microsoft.com/office/drawing/2014/main" id="{19C3B805-08DE-48EB-94FD-D76ED8753480}"/>
                </a:ext>
              </a:extLst>
            </xdr:cNvPr>
            <xdr:cNvSpPr txBox="1"/>
          </xdr:nvSpPr>
          <xdr:spPr>
            <a:xfrm>
              <a:off x="1676637" y="4809829"/>
              <a:ext cx="11094065" cy="524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latin typeface="Cambria Math" panose="02040503050406030204" pitchFamily="18" charset="0"/>
                </a:rPr>
                <a:t>𝑇𝑜𝑡𝑎𝑙 𝑑𝑒 𝑐𝑎𝑟𝑔𝑜𝑠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latin typeface="Cambria Math" panose="02040503050406030204" pitchFamily="18" charset="0"/>
                </a:rPr>
                <a:t>)  − (𝑁ú𝑚𝑒𝑟𝑜 𝑑𝑒 ℎ𝑜𝑚𝑏𝑟𝑒𝑠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latin typeface="Cambria Math" panose="02040503050406030204" pitchFamily="18" charset="0"/>
                </a:rPr>
                <a:t>𝑇𝑜𝑡𝑎𝑙 𝑑𝑒 𝑐𝑎𝑟𝑔𝑜𝑠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latin typeface="Cambria Math" panose="02040503050406030204" pitchFamily="18" charset="0"/>
                </a:rPr>
                <a:t>))/(</a:t>
              </a:r>
              <a:r>
                <a:rPr lang="es-CO" sz="900" b="0" i="0">
                  <a:solidFill>
                    <a:schemeClr val="tx1"/>
                  </a:solidFill>
                  <a:effectLst/>
                  <a:latin typeface="Cambria Math" panose="02040503050406030204" pitchFamily="18" charset="0"/>
                  <a:ea typeface="+mn-ea"/>
                  <a:cs typeface="+mn-cs"/>
                </a:rPr>
                <a:t>(𝑁ú𝑚𝑒𝑟𝑜 𝑑𝑒 ℎ𝑜𝑚𝑏𝑟𝑒𝑠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solidFill>
                    <a:schemeClr val="tx1"/>
                  </a:solidFill>
                  <a:effectLst/>
                  <a:latin typeface="Cambria Math" panose="02040503050406030204" pitchFamily="18" charset="0"/>
                  <a:ea typeface="+mn-ea"/>
                  <a:cs typeface="+mn-cs"/>
                </a:rPr>
                <a:t>𝑇𝑜𝑡𝑎𝑙 𝑑𝑒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4" name="Grupo 3">
          <a:extLst>
            <a:ext uri="{FF2B5EF4-FFF2-40B4-BE49-F238E27FC236}">
              <a16:creationId xmlns:a16="http://schemas.microsoft.com/office/drawing/2014/main" id="{347D8BCD-0EEF-4B46-819C-DD97B308F309}"/>
            </a:ext>
          </a:extLst>
        </xdr:cNvPr>
        <xdr:cNvGrpSpPr/>
      </xdr:nvGrpSpPr>
      <xdr:grpSpPr>
        <a:xfrm>
          <a:off x="0" y="0"/>
          <a:ext cx="14051076" cy="2517321"/>
          <a:chOff x="0" y="0"/>
          <a:chExt cx="12845143" cy="2517321"/>
        </a:xfrm>
      </xdr:grpSpPr>
      <xdr:pic>
        <xdr:nvPicPr>
          <xdr:cNvPr id="5" name="Imagen 4">
            <a:extLst>
              <a:ext uri="{FF2B5EF4-FFF2-40B4-BE49-F238E27FC236}">
                <a16:creationId xmlns:a16="http://schemas.microsoft.com/office/drawing/2014/main" id="{63A5EF03-9103-8E9B-3745-D823CFCFE8B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6" name="CuadroTexto 5">
            <a:extLst>
              <a:ext uri="{FF2B5EF4-FFF2-40B4-BE49-F238E27FC236}">
                <a16:creationId xmlns:a16="http://schemas.microsoft.com/office/drawing/2014/main" id="{3E9894C8-DE6D-0FCC-857B-D868A7E6852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BFCF6-B817-434A-82F0-07F21ADA5B0D}">
  <dimension ref="A1:H990"/>
  <sheetViews>
    <sheetView tabSelected="1" zoomScale="70" zoomScaleNormal="70" workbookViewId="0">
      <selection activeCell="B12" sqref="B12"/>
    </sheetView>
  </sheetViews>
  <sheetFormatPr baseColWidth="10" defaultColWidth="14.42578125" defaultRowHeight="15" customHeight="1" x14ac:dyDescent="0.25"/>
  <cols>
    <col min="1" max="1" width="11.5703125" style="16" bestFit="1" customWidth="1"/>
    <col min="2" max="2" width="46.28515625" style="16" bestFit="1" customWidth="1"/>
    <col min="3" max="3" width="16.42578125" style="16" bestFit="1" customWidth="1"/>
    <col min="4" max="4" width="65.28515625" style="16" bestFit="1" customWidth="1"/>
    <col min="5" max="5" width="17.42578125" style="16" bestFit="1" customWidth="1"/>
    <col min="6" max="6" width="56" style="16" bestFit="1" customWidth="1"/>
    <col min="7" max="7" width="18.85546875" style="16" bestFit="1" customWidth="1"/>
    <col min="8" max="8" width="14" style="16" bestFit="1" customWidth="1"/>
    <col min="9" max="25" width="10.5703125" style="16" customWidth="1"/>
    <col min="26" max="16384" width="14.42578125" style="16"/>
  </cols>
  <sheetData>
    <row r="1" spans="1:8" ht="14.25" customHeight="1" x14ac:dyDescent="0.25">
      <c r="A1" s="14" t="s">
        <v>0</v>
      </c>
      <c r="B1" s="14" t="s">
        <v>1</v>
      </c>
      <c r="C1" s="14" t="s">
        <v>2</v>
      </c>
      <c r="D1" s="14" t="s">
        <v>3</v>
      </c>
      <c r="E1" s="15" t="s">
        <v>4</v>
      </c>
      <c r="F1" s="15" t="s">
        <v>5</v>
      </c>
      <c r="G1" s="15" t="s">
        <v>6</v>
      </c>
      <c r="H1" s="14" t="s">
        <v>7</v>
      </c>
    </row>
    <row r="2" spans="1:8" ht="14.25" customHeight="1" x14ac:dyDescent="0.25">
      <c r="A2" s="17" t="s">
        <v>8</v>
      </c>
      <c r="B2" s="17" t="s">
        <v>9</v>
      </c>
      <c r="C2" s="17" t="s">
        <v>10</v>
      </c>
      <c r="D2" s="17" t="s">
        <v>101</v>
      </c>
      <c r="E2" s="17" t="s">
        <v>11</v>
      </c>
      <c r="F2" s="17" t="s">
        <v>12</v>
      </c>
      <c r="G2" s="17" t="s">
        <v>13</v>
      </c>
      <c r="H2" s="17" t="s">
        <v>14</v>
      </c>
    </row>
    <row r="3" spans="1:8" ht="14.25" customHeight="1" x14ac:dyDescent="0.25">
      <c r="A3" s="17" t="s">
        <v>8</v>
      </c>
      <c r="B3" s="17" t="s">
        <v>9</v>
      </c>
      <c r="C3" s="17" t="s">
        <v>10</v>
      </c>
      <c r="D3" s="17" t="s">
        <v>101</v>
      </c>
      <c r="E3" s="17" t="s">
        <v>15</v>
      </c>
      <c r="F3" s="17" t="s">
        <v>16</v>
      </c>
      <c r="G3" s="17" t="s">
        <v>13</v>
      </c>
      <c r="H3" s="17" t="s">
        <v>14</v>
      </c>
    </row>
    <row r="4" spans="1:8" ht="14.25" customHeight="1" x14ac:dyDescent="0.25">
      <c r="A4" s="17" t="s">
        <v>8</v>
      </c>
      <c r="B4" s="17" t="s">
        <v>9</v>
      </c>
      <c r="C4" s="17" t="s">
        <v>17</v>
      </c>
      <c r="D4" s="17" t="s">
        <v>18</v>
      </c>
      <c r="E4" s="17" t="s">
        <v>19</v>
      </c>
      <c r="F4" s="17" t="s">
        <v>20</v>
      </c>
      <c r="G4" s="17" t="s">
        <v>13</v>
      </c>
      <c r="H4" s="17" t="s">
        <v>14</v>
      </c>
    </row>
    <row r="5" spans="1:8" ht="14.25" customHeight="1" x14ac:dyDescent="0.25"/>
    <row r="6" spans="1:8" ht="14.25" customHeight="1" x14ac:dyDescent="0.25"/>
    <row r="7" spans="1:8" ht="14.25" customHeight="1" x14ac:dyDescent="0.25"/>
    <row r="8" spans="1:8" ht="14.25" customHeight="1" x14ac:dyDescent="0.25"/>
    <row r="9" spans="1:8" ht="14.25" customHeight="1" x14ac:dyDescent="0.25"/>
    <row r="10" spans="1:8" ht="14.25" customHeight="1" x14ac:dyDescent="0.25"/>
    <row r="11" spans="1:8" ht="14.25" customHeight="1" x14ac:dyDescent="0.25"/>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C80AD-DBAD-46C5-A890-2565B39427AC}">
  <dimension ref="A1:Y68"/>
  <sheetViews>
    <sheetView zoomScale="80" zoomScaleNormal="80" workbookViewId="0"/>
  </sheetViews>
  <sheetFormatPr baseColWidth="10" defaultColWidth="11.42578125" defaultRowHeight="15" x14ac:dyDescent="0.25"/>
  <cols>
    <col min="1" max="1" width="17.42578125" style="5" customWidth="1"/>
    <col min="2" max="12" width="14.5703125" style="5" customWidth="1"/>
    <col min="13" max="13" width="11.42578125" style="1"/>
    <col min="14" max="14" width="15.140625" style="1" customWidth="1"/>
    <col min="15"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3" t="s">
        <v>21</v>
      </c>
      <c r="B14" s="23"/>
      <c r="C14" s="23"/>
      <c r="D14" s="23"/>
      <c r="E14" s="23"/>
      <c r="F14" s="23"/>
      <c r="G14" s="23"/>
      <c r="H14" s="23"/>
      <c r="I14" s="23"/>
      <c r="J14" s="23"/>
      <c r="K14" s="23"/>
      <c r="L14" s="23"/>
    </row>
    <row r="15" spans="1:12" s="3" customFormat="1" ht="43.9" customHeight="1" x14ac:dyDescent="0.25">
      <c r="A15" s="2" t="s">
        <v>1</v>
      </c>
      <c r="B15" s="22" t="s">
        <v>9</v>
      </c>
      <c r="C15" s="22"/>
      <c r="D15" s="22"/>
      <c r="E15" s="22"/>
      <c r="F15" s="22"/>
      <c r="G15" s="2" t="s">
        <v>3</v>
      </c>
      <c r="H15" s="22" t="s">
        <v>101</v>
      </c>
      <c r="I15" s="22"/>
      <c r="J15" s="22"/>
      <c r="K15" s="22"/>
      <c r="L15" s="22"/>
    </row>
    <row r="16" spans="1:12" s="3" customFormat="1" ht="43.9" customHeight="1" x14ac:dyDescent="0.25">
      <c r="A16" s="2" t="s">
        <v>5</v>
      </c>
      <c r="B16" s="22" t="s">
        <v>12</v>
      </c>
      <c r="C16" s="22"/>
      <c r="D16" s="22"/>
      <c r="E16" s="22"/>
      <c r="F16" s="22"/>
      <c r="G16" s="22"/>
      <c r="H16" s="22"/>
      <c r="I16" s="22"/>
      <c r="J16" s="22"/>
      <c r="K16" s="22"/>
      <c r="L16" s="22"/>
    </row>
    <row r="17" spans="1:14" s="3" customFormat="1" ht="43.9" customHeight="1" x14ac:dyDescent="0.25">
      <c r="A17" s="2" t="s">
        <v>22</v>
      </c>
      <c r="B17" s="22" t="s">
        <v>23</v>
      </c>
      <c r="C17" s="22"/>
      <c r="D17" s="22"/>
      <c r="E17" s="22"/>
      <c r="F17" s="22"/>
      <c r="G17" s="22"/>
      <c r="H17" s="22"/>
      <c r="I17" s="22"/>
      <c r="J17" s="22"/>
      <c r="K17" s="22"/>
      <c r="L17" s="22"/>
    </row>
    <row r="18" spans="1:14" s="3" customFormat="1" ht="43.9" customHeight="1" x14ac:dyDescent="0.25">
      <c r="A18" s="2" t="s">
        <v>24</v>
      </c>
      <c r="B18" s="22" t="s">
        <v>25</v>
      </c>
      <c r="C18" s="22"/>
      <c r="D18" s="22"/>
      <c r="E18" s="22"/>
      <c r="F18" s="22"/>
      <c r="G18" s="22"/>
      <c r="H18" s="22"/>
      <c r="I18" s="22"/>
      <c r="J18" s="22"/>
      <c r="K18" s="22"/>
      <c r="L18" s="22"/>
    </row>
    <row r="19" spans="1:14" s="3" customFormat="1" ht="49.5" customHeight="1" x14ac:dyDescent="0.25">
      <c r="A19" s="2" t="s">
        <v>26</v>
      </c>
      <c r="B19" s="22"/>
      <c r="C19" s="22"/>
      <c r="D19" s="22"/>
      <c r="E19" s="22"/>
      <c r="F19" s="22"/>
      <c r="G19" s="22"/>
      <c r="H19" s="22"/>
      <c r="I19" s="22"/>
      <c r="J19" s="22"/>
      <c r="K19" s="22"/>
      <c r="L19" s="22"/>
    </row>
    <row r="20" spans="1:14" s="3" customFormat="1" ht="43.9" customHeight="1" x14ac:dyDescent="0.25">
      <c r="A20" s="2" t="s">
        <v>27</v>
      </c>
      <c r="B20" s="22" t="s">
        <v>102</v>
      </c>
      <c r="C20" s="22"/>
      <c r="D20" s="22"/>
      <c r="E20" s="22"/>
      <c r="F20" s="22"/>
      <c r="G20" s="22"/>
      <c r="H20" s="22"/>
      <c r="I20" s="22"/>
      <c r="J20" s="22"/>
      <c r="K20" s="22"/>
      <c r="L20" s="22"/>
    </row>
    <row r="21" spans="1:14" s="3" customFormat="1" ht="43.9" customHeight="1" x14ac:dyDescent="0.25">
      <c r="A21" s="21" t="s">
        <v>28</v>
      </c>
      <c r="B21" s="22" t="s">
        <v>29</v>
      </c>
      <c r="C21" s="22"/>
      <c r="D21" s="22"/>
      <c r="E21" s="21" t="s">
        <v>30</v>
      </c>
      <c r="F21" s="22" t="s">
        <v>31</v>
      </c>
      <c r="G21" s="27"/>
      <c r="H21" s="27"/>
      <c r="I21" s="27"/>
      <c r="J21" s="2" t="s">
        <v>32</v>
      </c>
      <c r="K21" s="22" t="s">
        <v>13</v>
      </c>
      <c r="L21" s="22"/>
    </row>
    <row r="22" spans="1:14" ht="18.75" x14ac:dyDescent="0.25">
      <c r="A22" s="23" t="s">
        <v>33</v>
      </c>
      <c r="B22" s="23"/>
      <c r="C22" s="23"/>
      <c r="D22" s="23"/>
      <c r="E22" s="23"/>
      <c r="F22" s="23"/>
      <c r="G22" s="23"/>
      <c r="H22" s="23"/>
      <c r="I22" s="23"/>
      <c r="J22" s="23"/>
      <c r="K22" s="23"/>
      <c r="L22" s="23"/>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4">
        <v>5</v>
      </c>
      <c r="B24" s="4" t="s">
        <v>46</v>
      </c>
      <c r="C24" s="11">
        <v>0.25</v>
      </c>
      <c r="D24" s="11">
        <v>0.75</v>
      </c>
      <c r="E24" s="11">
        <f>(C24-D24)/D24</f>
        <v>-0.66666666666666663</v>
      </c>
      <c r="F24" s="11">
        <f>ABS(E24)</f>
        <v>0.66666666666666663</v>
      </c>
      <c r="G24" s="9">
        <f>RANK(F24,$F$24:$F$56,1)</f>
        <v>11</v>
      </c>
      <c r="H24" s="11">
        <v>0.10989010989011</v>
      </c>
      <c r="I24" s="12">
        <f>MIN($H$24:$H$56)/H24</f>
        <v>0.1</v>
      </c>
      <c r="J24" s="9">
        <f>RANK(I24,$I$24:$I$56,1)</f>
        <v>1</v>
      </c>
      <c r="K24" s="10">
        <f>F24*I24</f>
        <v>6.6666666666666666E-2</v>
      </c>
      <c r="L24" s="6">
        <f>RANK(K24,$K$24:$K$56,1)</f>
        <v>5</v>
      </c>
      <c r="M24" s="1">
        <f>IF(E24&gt;0,1,-1)</f>
        <v>-1</v>
      </c>
      <c r="N24" s="1">
        <f>K24*M24</f>
        <v>-6.6666666666666666E-2</v>
      </c>
    </row>
    <row r="25" spans="1:14" x14ac:dyDescent="0.25">
      <c r="A25" s="4">
        <v>8</v>
      </c>
      <c r="B25" s="4" t="s">
        <v>47</v>
      </c>
      <c r="C25" s="11">
        <v>0.25</v>
      </c>
      <c r="D25" s="11">
        <v>0.75</v>
      </c>
      <c r="E25" s="11">
        <f t="shared" ref="E25:E56" si="0">(C25-D25)/D25</f>
        <v>-0.66666666666666663</v>
      </c>
      <c r="F25" s="11">
        <f t="shared" ref="F25:F56" si="1">ABS(E25)</f>
        <v>0.66666666666666663</v>
      </c>
      <c r="G25" s="9">
        <f t="shared" ref="G25:G56" si="2">RANK(F25,$F$24:$F$56,1)</f>
        <v>11</v>
      </c>
      <c r="H25" s="11">
        <v>4.3956043956044001E-2</v>
      </c>
      <c r="I25" s="12">
        <f t="shared" ref="I25:I56" si="3">MIN($H$24:$H$56)/H25</f>
        <v>0.25</v>
      </c>
      <c r="J25" s="9">
        <f t="shared" ref="J25:J56" si="4">RANK(I25,$I$24:$I$56,1)</f>
        <v>4</v>
      </c>
      <c r="K25" s="10">
        <f t="shared" ref="K25:K56" si="5">F25*I25</f>
        <v>0.16666666666666666</v>
      </c>
      <c r="L25" s="6">
        <f t="shared" ref="L25:L56" si="6">RANK(K25,$K$24:$K$56,1)</f>
        <v>8</v>
      </c>
      <c r="M25" s="1">
        <f t="shared" ref="M25:M56" si="7">IF(E25&gt;0,1,-1)</f>
        <v>-1</v>
      </c>
      <c r="N25" s="1">
        <f t="shared" ref="N25:N56" si="8">K25*M25</f>
        <v>-0.16666666666666666</v>
      </c>
    </row>
    <row r="26" spans="1:14" x14ac:dyDescent="0.25">
      <c r="A26" s="4">
        <v>11</v>
      </c>
      <c r="B26" s="4" t="s">
        <v>48</v>
      </c>
      <c r="C26" s="11">
        <v>0.52631578947368396</v>
      </c>
      <c r="D26" s="11">
        <v>0.47368421052631599</v>
      </c>
      <c r="E26" s="11">
        <f t="shared" si="0"/>
        <v>0.11111111111111012</v>
      </c>
      <c r="F26" s="11">
        <f t="shared" si="1"/>
        <v>0.11111111111111012</v>
      </c>
      <c r="G26" s="9">
        <f t="shared" si="2"/>
        <v>4</v>
      </c>
      <c r="H26" s="11">
        <v>0.104395604395604</v>
      </c>
      <c r="I26" s="12">
        <f t="shared" si="3"/>
        <v>0.10526315789473735</v>
      </c>
      <c r="J26" s="9">
        <f t="shared" si="4"/>
        <v>2</v>
      </c>
      <c r="K26" s="10">
        <f t="shared" si="5"/>
        <v>1.1695906432748491E-2</v>
      </c>
      <c r="L26" s="6">
        <f t="shared" si="6"/>
        <v>4</v>
      </c>
      <c r="M26" s="1">
        <f t="shared" si="7"/>
        <v>1</v>
      </c>
      <c r="N26" s="1">
        <f t="shared" si="8"/>
        <v>1.1695906432748491E-2</v>
      </c>
    </row>
    <row r="27" spans="1:14" x14ac:dyDescent="0.25">
      <c r="A27" s="4">
        <v>13</v>
      </c>
      <c r="B27" s="4" t="s">
        <v>49</v>
      </c>
      <c r="C27" s="11">
        <v>0.25</v>
      </c>
      <c r="D27" s="11">
        <v>0.75</v>
      </c>
      <c r="E27" s="11">
        <f t="shared" si="0"/>
        <v>-0.66666666666666663</v>
      </c>
      <c r="F27" s="11">
        <f t="shared" si="1"/>
        <v>0.66666666666666663</v>
      </c>
      <c r="G27" s="9">
        <f t="shared" si="2"/>
        <v>11</v>
      </c>
      <c r="H27" s="11">
        <v>4.3956043956044001E-2</v>
      </c>
      <c r="I27" s="12">
        <f t="shared" si="3"/>
        <v>0.25</v>
      </c>
      <c r="J27" s="9">
        <f t="shared" si="4"/>
        <v>4</v>
      </c>
      <c r="K27" s="10">
        <f t="shared" si="5"/>
        <v>0.16666666666666666</v>
      </c>
      <c r="L27" s="6">
        <f t="shared" si="6"/>
        <v>8</v>
      </c>
      <c r="M27" s="1">
        <f t="shared" si="7"/>
        <v>-1</v>
      </c>
      <c r="N27" s="1">
        <f t="shared" si="8"/>
        <v>-0.16666666666666666</v>
      </c>
    </row>
    <row r="28" spans="1:14" x14ac:dyDescent="0.25">
      <c r="A28" s="4">
        <v>15</v>
      </c>
      <c r="B28" s="4" t="s">
        <v>50</v>
      </c>
      <c r="C28" s="11">
        <v>0.16666666666666699</v>
      </c>
      <c r="D28" s="11">
        <v>0.83333333333333304</v>
      </c>
      <c r="E28" s="11">
        <f t="shared" si="0"/>
        <v>-0.7999999999999996</v>
      </c>
      <c r="F28" s="11">
        <f t="shared" si="1"/>
        <v>0.7999999999999996</v>
      </c>
      <c r="G28" s="9">
        <f t="shared" si="2"/>
        <v>17</v>
      </c>
      <c r="H28" s="11">
        <v>3.2967032967033003E-2</v>
      </c>
      <c r="I28" s="12">
        <f t="shared" si="3"/>
        <v>0.33333333333333331</v>
      </c>
      <c r="J28" s="9">
        <f t="shared" si="4"/>
        <v>9</v>
      </c>
      <c r="K28" s="10">
        <f t="shared" si="5"/>
        <v>0.2666666666666665</v>
      </c>
      <c r="L28" s="6">
        <f t="shared" si="6"/>
        <v>14</v>
      </c>
      <c r="M28" s="1">
        <f t="shared" si="7"/>
        <v>-1</v>
      </c>
      <c r="N28" s="1">
        <f t="shared" si="8"/>
        <v>-0.2666666666666665</v>
      </c>
    </row>
    <row r="29" spans="1:14" x14ac:dyDescent="0.25">
      <c r="A29" s="4">
        <v>17</v>
      </c>
      <c r="B29" s="4" t="s">
        <v>51</v>
      </c>
      <c r="C29" s="11">
        <v>0.2</v>
      </c>
      <c r="D29" s="11">
        <v>0.8</v>
      </c>
      <c r="E29" s="11">
        <f t="shared" si="0"/>
        <v>-0.75000000000000011</v>
      </c>
      <c r="F29" s="11">
        <f t="shared" si="1"/>
        <v>0.75000000000000011</v>
      </c>
      <c r="G29" s="9">
        <f t="shared" si="2"/>
        <v>16</v>
      </c>
      <c r="H29" s="11">
        <v>2.74725274725275E-2</v>
      </c>
      <c r="I29" s="12">
        <f t="shared" si="3"/>
        <v>0.4</v>
      </c>
      <c r="J29" s="9">
        <f t="shared" si="4"/>
        <v>14</v>
      </c>
      <c r="K29" s="10">
        <f t="shared" si="5"/>
        <v>0.30000000000000004</v>
      </c>
      <c r="L29" s="6">
        <f t="shared" si="6"/>
        <v>15</v>
      </c>
      <c r="M29" s="1">
        <f t="shared" si="7"/>
        <v>-1</v>
      </c>
      <c r="N29" s="1">
        <f t="shared" si="8"/>
        <v>-0.30000000000000004</v>
      </c>
    </row>
    <row r="30" spans="1:14" x14ac:dyDescent="0.25">
      <c r="A30" s="4">
        <v>18</v>
      </c>
      <c r="B30" s="4" t="s">
        <v>52</v>
      </c>
      <c r="C30" s="11">
        <v>0.33333333333333298</v>
      </c>
      <c r="D30" s="11">
        <v>0.66666666666666696</v>
      </c>
      <c r="E30" s="11">
        <f t="shared" si="0"/>
        <v>-0.50000000000000078</v>
      </c>
      <c r="F30" s="11">
        <f t="shared" si="1"/>
        <v>0.50000000000000078</v>
      </c>
      <c r="G30" s="9">
        <f t="shared" si="2"/>
        <v>7</v>
      </c>
      <c r="H30" s="11">
        <v>1.6483516483516501E-2</v>
      </c>
      <c r="I30" s="12">
        <f t="shared" si="3"/>
        <v>0.66666666666666663</v>
      </c>
      <c r="J30" s="9">
        <f t="shared" si="4"/>
        <v>20</v>
      </c>
      <c r="K30" s="10">
        <f t="shared" si="5"/>
        <v>0.33333333333333381</v>
      </c>
      <c r="L30" s="6">
        <f t="shared" si="6"/>
        <v>19</v>
      </c>
      <c r="M30" s="1">
        <f t="shared" si="7"/>
        <v>-1</v>
      </c>
      <c r="N30" s="1">
        <f t="shared" si="8"/>
        <v>-0.33333333333333381</v>
      </c>
    </row>
    <row r="31" spans="1:14" x14ac:dyDescent="0.25">
      <c r="A31" s="4">
        <v>19</v>
      </c>
      <c r="B31" s="4" t="s">
        <v>53</v>
      </c>
      <c r="C31" s="11">
        <v>0</v>
      </c>
      <c r="D31" s="11">
        <v>1</v>
      </c>
      <c r="E31" s="11">
        <f t="shared" si="0"/>
        <v>-1</v>
      </c>
      <c r="F31" s="11">
        <f t="shared" si="1"/>
        <v>1</v>
      </c>
      <c r="G31" s="9">
        <f t="shared" si="2"/>
        <v>19</v>
      </c>
      <c r="H31" s="11">
        <v>3.2967032967033003E-2</v>
      </c>
      <c r="I31" s="12">
        <f t="shared" si="3"/>
        <v>0.33333333333333331</v>
      </c>
      <c r="J31" s="9">
        <f t="shared" si="4"/>
        <v>9</v>
      </c>
      <c r="K31" s="10">
        <f t="shared" si="5"/>
        <v>0.33333333333333331</v>
      </c>
      <c r="L31" s="6">
        <f t="shared" si="6"/>
        <v>16</v>
      </c>
      <c r="M31" s="1">
        <f t="shared" si="7"/>
        <v>-1</v>
      </c>
      <c r="N31" s="1">
        <f t="shared" si="8"/>
        <v>-0.33333333333333331</v>
      </c>
    </row>
    <row r="32" spans="1:14" x14ac:dyDescent="0.25">
      <c r="A32" s="4">
        <v>20</v>
      </c>
      <c r="B32" s="4" t="s">
        <v>54</v>
      </c>
      <c r="C32" s="11">
        <v>0</v>
      </c>
      <c r="D32" s="11">
        <v>1</v>
      </c>
      <c r="E32" s="11">
        <f t="shared" si="0"/>
        <v>-1</v>
      </c>
      <c r="F32" s="11">
        <f t="shared" si="1"/>
        <v>1</v>
      </c>
      <c r="G32" s="9">
        <f t="shared" si="2"/>
        <v>19</v>
      </c>
      <c r="H32" s="11">
        <v>2.74725274725275E-2</v>
      </c>
      <c r="I32" s="12">
        <f t="shared" si="3"/>
        <v>0.4</v>
      </c>
      <c r="J32" s="9">
        <f t="shared" si="4"/>
        <v>14</v>
      </c>
      <c r="K32" s="10">
        <f t="shared" si="5"/>
        <v>0.4</v>
      </c>
      <c r="L32" s="6">
        <f t="shared" si="6"/>
        <v>21</v>
      </c>
      <c r="M32" s="1">
        <f t="shared" si="7"/>
        <v>-1</v>
      </c>
      <c r="N32" s="1">
        <f t="shared" si="8"/>
        <v>-0.4</v>
      </c>
    </row>
    <row r="33" spans="1:14" x14ac:dyDescent="0.25">
      <c r="A33" s="4">
        <v>23</v>
      </c>
      <c r="B33" s="4" t="s">
        <v>55</v>
      </c>
      <c r="C33" s="11">
        <v>0.5</v>
      </c>
      <c r="D33" s="11">
        <v>0.5</v>
      </c>
      <c r="E33" s="11">
        <f t="shared" si="0"/>
        <v>0</v>
      </c>
      <c r="F33" s="11">
        <f t="shared" si="1"/>
        <v>0</v>
      </c>
      <c r="G33" s="9">
        <f t="shared" si="2"/>
        <v>1</v>
      </c>
      <c r="H33" s="11">
        <v>3.2967032967033003E-2</v>
      </c>
      <c r="I33" s="12">
        <f t="shared" si="3"/>
        <v>0.33333333333333331</v>
      </c>
      <c r="J33" s="9">
        <f t="shared" si="4"/>
        <v>9</v>
      </c>
      <c r="K33" s="10">
        <f t="shared" si="5"/>
        <v>0</v>
      </c>
      <c r="L33" s="6">
        <f t="shared" si="6"/>
        <v>1</v>
      </c>
      <c r="M33" s="1">
        <f t="shared" si="7"/>
        <v>-1</v>
      </c>
      <c r="N33" s="1">
        <f t="shared" si="8"/>
        <v>0</v>
      </c>
    </row>
    <row r="34" spans="1:14" x14ac:dyDescent="0.25">
      <c r="A34" s="4">
        <v>25</v>
      </c>
      <c r="B34" s="4" t="s">
        <v>56</v>
      </c>
      <c r="C34" s="11">
        <v>0.28571428571428598</v>
      </c>
      <c r="D34" s="11">
        <v>0.71428571428571397</v>
      </c>
      <c r="E34" s="11">
        <f t="shared" si="0"/>
        <v>-0.59999999999999942</v>
      </c>
      <c r="F34" s="11">
        <f t="shared" si="1"/>
        <v>0.59999999999999942</v>
      </c>
      <c r="G34" s="9">
        <f t="shared" si="2"/>
        <v>10</v>
      </c>
      <c r="H34" s="11">
        <v>3.8461538461538498E-2</v>
      </c>
      <c r="I34" s="12">
        <f t="shared" si="3"/>
        <v>0.28571428571428575</v>
      </c>
      <c r="J34" s="9">
        <f t="shared" si="4"/>
        <v>7</v>
      </c>
      <c r="K34" s="10">
        <f t="shared" si="5"/>
        <v>0.17142857142857129</v>
      </c>
      <c r="L34" s="6">
        <f t="shared" si="6"/>
        <v>12</v>
      </c>
      <c r="M34" s="1">
        <f t="shared" si="7"/>
        <v>-1</v>
      </c>
      <c r="N34" s="1">
        <f t="shared" si="8"/>
        <v>-0.17142857142857129</v>
      </c>
    </row>
    <row r="35" spans="1:14" x14ac:dyDescent="0.25">
      <c r="A35" s="4">
        <v>27</v>
      </c>
      <c r="B35" s="4" t="s">
        <v>57</v>
      </c>
      <c r="C35" s="13">
        <v>0.33333333333333298</v>
      </c>
      <c r="D35" s="13">
        <v>0.66666666666666696</v>
      </c>
      <c r="E35" s="11">
        <f t="shared" si="0"/>
        <v>-0.50000000000000078</v>
      </c>
      <c r="F35" s="11">
        <f t="shared" si="1"/>
        <v>0.50000000000000078</v>
      </c>
      <c r="G35" s="9">
        <f t="shared" si="2"/>
        <v>7</v>
      </c>
      <c r="H35" s="13">
        <v>1.6483516483516501E-2</v>
      </c>
      <c r="I35" s="12">
        <f t="shared" si="3"/>
        <v>0.66666666666666663</v>
      </c>
      <c r="J35" s="9">
        <f t="shared" si="4"/>
        <v>20</v>
      </c>
      <c r="K35" s="10">
        <f t="shared" si="5"/>
        <v>0.33333333333333381</v>
      </c>
      <c r="L35" s="6">
        <f t="shared" si="6"/>
        <v>19</v>
      </c>
      <c r="M35" s="1">
        <f t="shared" si="7"/>
        <v>-1</v>
      </c>
      <c r="N35" s="1">
        <f t="shared" si="8"/>
        <v>-0.33333333333333381</v>
      </c>
    </row>
    <row r="36" spans="1:14" x14ac:dyDescent="0.25">
      <c r="A36" s="4">
        <v>41</v>
      </c>
      <c r="B36" s="4" t="s">
        <v>58</v>
      </c>
      <c r="C36" s="11">
        <v>0.5</v>
      </c>
      <c r="D36" s="11">
        <v>0.5</v>
      </c>
      <c r="E36" s="11">
        <f t="shared" si="0"/>
        <v>0</v>
      </c>
      <c r="F36" s="11">
        <f t="shared" si="1"/>
        <v>0</v>
      </c>
      <c r="G36" s="9">
        <f t="shared" si="2"/>
        <v>1</v>
      </c>
      <c r="H36" s="11">
        <v>2.1978021978022001E-2</v>
      </c>
      <c r="I36" s="12">
        <f t="shared" si="3"/>
        <v>0.5</v>
      </c>
      <c r="J36" s="9">
        <f t="shared" si="4"/>
        <v>17</v>
      </c>
      <c r="K36" s="10">
        <f t="shared" si="5"/>
        <v>0</v>
      </c>
      <c r="L36" s="6">
        <f t="shared" si="6"/>
        <v>1</v>
      </c>
      <c r="M36" s="1">
        <f t="shared" si="7"/>
        <v>-1</v>
      </c>
      <c r="N36" s="1">
        <f t="shared" si="8"/>
        <v>0</v>
      </c>
    </row>
    <row r="37" spans="1:14" x14ac:dyDescent="0.25">
      <c r="A37" s="4">
        <v>44</v>
      </c>
      <c r="B37" s="4" t="s">
        <v>59</v>
      </c>
      <c r="C37" s="11">
        <v>0</v>
      </c>
      <c r="D37" s="11">
        <v>1</v>
      </c>
      <c r="E37" s="11">
        <f t="shared" si="0"/>
        <v>-1</v>
      </c>
      <c r="F37" s="11">
        <f t="shared" si="1"/>
        <v>1</v>
      </c>
      <c r="G37" s="9">
        <f t="shared" si="2"/>
        <v>19</v>
      </c>
      <c r="H37" s="11">
        <v>1.0989010989011E-2</v>
      </c>
      <c r="I37" s="12">
        <f t="shared" si="3"/>
        <v>1</v>
      </c>
      <c r="J37" s="9">
        <f t="shared" si="4"/>
        <v>26</v>
      </c>
      <c r="K37" s="10">
        <f t="shared" si="5"/>
        <v>1</v>
      </c>
      <c r="L37" s="6">
        <f t="shared" si="6"/>
        <v>27</v>
      </c>
      <c r="M37" s="1">
        <f t="shared" si="7"/>
        <v>-1</v>
      </c>
      <c r="N37" s="1">
        <f t="shared" si="8"/>
        <v>-1</v>
      </c>
    </row>
    <row r="38" spans="1:14" x14ac:dyDescent="0.25">
      <c r="A38" s="4">
        <v>47</v>
      </c>
      <c r="B38" s="4" t="s">
        <v>60</v>
      </c>
      <c r="C38" s="11">
        <v>0.6</v>
      </c>
      <c r="D38" s="11">
        <v>0.4</v>
      </c>
      <c r="E38" s="11">
        <f t="shared" si="0"/>
        <v>0.49999999999999989</v>
      </c>
      <c r="F38" s="11">
        <f t="shared" si="1"/>
        <v>0.49999999999999989</v>
      </c>
      <c r="G38" s="9">
        <f t="shared" si="2"/>
        <v>6</v>
      </c>
      <c r="H38" s="11">
        <v>2.74725274725275E-2</v>
      </c>
      <c r="I38" s="12">
        <f t="shared" si="3"/>
        <v>0.4</v>
      </c>
      <c r="J38" s="9">
        <f t="shared" si="4"/>
        <v>14</v>
      </c>
      <c r="K38" s="10">
        <f t="shared" si="5"/>
        <v>0.19999999999999996</v>
      </c>
      <c r="L38" s="6">
        <f t="shared" si="6"/>
        <v>13</v>
      </c>
      <c r="M38" s="1">
        <f t="shared" si="7"/>
        <v>1</v>
      </c>
      <c r="N38" s="1">
        <f t="shared" si="8"/>
        <v>0.19999999999999996</v>
      </c>
    </row>
    <row r="39" spans="1:14" x14ac:dyDescent="0.25">
      <c r="A39" s="4">
        <v>50</v>
      </c>
      <c r="B39" s="4" t="s">
        <v>61</v>
      </c>
      <c r="C39" s="11">
        <v>0</v>
      </c>
      <c r="D39" s="11">
        <v>1</v>
      </c>
      <c r="E39" s="11">
        <f t="shared" si="0"/>
        <v>-1</v>
      </c>
      <c r="F39" s="11">
        <f t="shared" si="1"/>
        <v>1</v>
      </c>
      <c r="G39" s="9">
        <f t="shared" si="2"/>
        <v>19</v>
      </c>
      <c r="H39" s="11">
        <v>2.1978021978022001E-2</v>
      </c>
      <c r="I39" s="12">
        <f t="shared" si="3"/>
        <v>0.5</v>
      </c>
      <c r="J39" s="9">
        <f t="shared" si="4"/>
        <v>17</v>
      </c>
      <c r="K39" s="10">
        <f t="shared" si="5"/>
        <v>0.5</v>
      </c>
      <c r="L39" s="6">
        <f t="shared" si="6"/>
        <v>22</v>
      </c>
      <c r="M39" s="1">
        <f t="shared" si="7"/>
        <v>-1</v>
      </c>
      <c r="N39" s="1">
        <f t="shared" si="8"/>
        <v>-0.5</v>
      </c>
    </row>
    <row r="40" spans="1:14" x14ac:dyDescent="0.25">
      <c r="A40" s="4">
        <v>52</v>
      </c>
      <c r="B40" s="4" t="s">
        <v>62</v>
      </c>
      <c r="C40" s="11">
        <v>0.33333333333333298</v>
      </c>
      <c r="D40" s="11">
        <v>0.66666666666666696</v>
      </c>
      <c r="E40" s="11">
        <f t="shared" si="0"/>
        <v>-0.50000000000000078</v>
      </c>
      <c r="F40" s="11">
        <f t="shared" si="1"/>
        <v>0.50000000000000078</v>
      </c>
      <c r="G40" s="9">
        <f t="shared" si="2"/>
        <v>7</v>
      </c>
      <c r="H40" s="11">
        <v>3.2967032967033003E-2</v>
      </c>
      <c r="I40" s="12">
        <f t="shared" si="3"/>
        <v>0.33333333333333331</v>
      </c>
      <c r="J40" s="9">
        <f t="shared" si="4"/>
        <v>9</v>
      </c>
      <c r="K40" s="10">
        <f t="shared" si="5"/>
        <v>0.16666666666666691</v>
      </c>
      <c r="L40" s="6">
        <f t="shared" si="6"/>
        <v>11</v>
      </c>
      <c r="M40" s="1">
        <f t="shared" si="7"/>
        <v>-1</v>
      </c>
      <c r="N40" s="1">
        <f t="shared" si="8"/>
        <v>-0.16666666666666691</v>
      </c>
    </row>
    <row r="41" spans="1:14" ht="13.9" customHeight="1" x14ac:dyDescent="0.25">
      <c r="A41" s="4">
        <v>54</v>
      </c>
      <c r="B41" s="4" t="s">
        <v>63</v>
      </c>
      <c r="C41" s="11">
        <v>0</v>
      </c>
      <c r="D41" s="11">
        <v>1</v>
      </c>
      <c r="E41" s="11">
        <f t="shared" si="0"/>
        <v>-1</v>
      </c>
      <c r="F41" s="11">
        <f t="shared" si="1"/>
        <v>1</v>
      </c>
      <c r="G41" s="9">
        <f t="shared" si="2"/>
        <v>19</v>
      </c>
      <c r="H41" s="11">
        <v>3.2967032967033003E-2</v>
      </c>
      <c r="I41" s="12">
        <f t="shared" si="3"/>
        <v>0.33333333333333331</v>
      </c>
      <c r="J41" s="9">
        <f t="shared" si="4"/>
        <v>9</v>
      </c>
      <c r="K41" s="10">
        <f t="shared" si="5"/>
        <v>0.33333333333333331</v>
      </c>
      <c r="L41" s="6">
        <f t="shared" si="6"/>
        <v>16</v>
      </c>
      <c r="M41" s="1">
        <f t="shared" si="7"/>
        <v>-1</v>
      </c>
      <c r="N41" s="1">
        <f t="shared" si="8"/>
        <v>-0.33333333333333331</v>
      </c>
    </row>
    <row r="42" spans="1:14" x14ac:dyDescent="0.25">
      <c r="A42" s="4">
        <v>63</v>
      </c>
      <c r="B42" s="4" t="s">
        <v>64</v>
      </c>
      <c r="C42" s="11">
        <v>0.66666666666666696</v>
      </c>
      <c r="D42" s="11">
        <v>0.33333333333333298</v>
      </c>
      <c r="E42" s="11">
        <f t="shared" si="0"/>
        <v>1.0000000000000031</v>
      </c>
      <c r="F42" s="11">
        <f t="shared" si="1"/>
        <v>1.0000000000000031</v>
      </c>
      <c r="G42" s="9">
        <f t="shared" si="2"/>
        <v>31</v>
      </c>
      <c r="H42" s="11">
        <v>1.6483516483516501E-2</v>
      </c>
      <c r="I42" s="12">
        <f t="shared" si="3"/>
        <v>0.66666666666666663</v>
      </c>
      <c r="J42" s="9">
        <f t="shared" si="4"/>
        <v>20</v>
      </c>
      <c r="K42" s="10">
        <f t="shared" si="5"/>
        <v>0.66666666666666874</v>
      </c>
      <c r="L42" s="6">
        <f t="shared" si="6"/>
        <v>24</v>
      </c>
      <c r="M42" s="1">
        <f t="shared" si="7"/>
        <v>1</v>
      </c>
      <c r="N42" s="1">
        <f t="shared" si="8"/>
        <v>0.66666666666666874</v>
      </c>
    </row>
    <row r="43" spans="1:14" x14ac:dyDescent="0.25">
      <c r="A43" s="4">
        <v>66</v>
      </c>
      <c r="B43" s="4" t="s">
        <v>65</v>
      </c>
      <c r="C43" s="11">
        <v>0.25</v>
      </c>
      <c r="D43" s="11">
        <v>0.75</v>
      </c>
      <c r="E43" s="11">
        <f t="shared" si="0"/>
        <v>-0.66666666666666663</v>
      </c>
      <c r="F43" s="11">
        <f t="shared" si="1"/>
        <v>0.66666666666666663</v>
      </c>
      <c r="G43" s="9">
        <f t="shared" si="2"/>
        <v>11</v>
      </c>
      <c r="H43" s="11">
        <v>2.1978021978022001E-2</v>
      </c>
      <c r="I43" s="12">
        <f t="shared" si="3"/>
        <v>0.5</v>
      </c>
      <c r="J43" s="9">
        <f t="shared" si="4"/>
        <v>17</v>
      </c>
      <c r="K43" s="10">
        <f t="shared" si="5"/>
        <v>0.33333333333333331</v>
      </c>
      <c r="L43" s="6">
        <f t="shared" si="6"/>
        <v>16</v>
      </c>
      <c r="M43" s="1">
        <f t="shared" si="7"/>
        <v>-1</v>
      </c>
      <c r="N43" s="1">
        <f t="shared" si="8"/>
        <v>-0.33333333333333331</v>
      </c>
    </row>
    <row r="44" spans="1:14" x14ac:dyDescent="0.25">
      <c r="A44" s="4">
        <v>68</v>
      </c>
      <c r="B44" s="4" t="s">
        <v>66</v>
      </c>
      <c r="C44" s="11">
        <v>0.25</v>
      </c>
      <c r="D44" s="11">
        <v>0.75</v>
      </c>
      <c r="E44" s="11">
        <f t="shared" si="0"/>
        <v>-0.66666666666666663</v>
      </c>
      <c r="F44" s="11">
        <f t="shared" si="1"/>
        <v>0.66666666666666663</v>
      </c>
      <c r="G44" s="9">
        <f t="shared" si="2"/>
        <v>11</v>
      </c>
      <c r="H44" s="11">
        <v>4.3956043956044001E-2</v>
      </c>
      <c r="I44" s="12">
        <f t="shared" si="3"/>
        <v>0.25</v>
      </c>
      <c r="J44" s="9">
        <f t="shared" si="4"/>
        <v>4</v>
      </c>
      <c r="K44" s="10">
        <f t="shared" si="5"/>
        <v>0.16666666666666666</v>
      </c>
      <c r="L44" s="6">
        <f t="shared" si="6"/>
        <v>8</v>
      </c>
      <c r="M44" s="1">
        <f t="shared" si="7"/>
        <v>-1</v>
      </c>
      <c r="N44" s="1">
        <f t="shared" si="8"/>
        <v>-0.16666666666666666</v>
      </c>
    </row>
    <row r="45" spans="1:14" x14ac:dyDescent="0.25">
      <c r="A45" s="4">
        <v>70</v>
      </c>
      <c r="B45" s="4" t="s">
        <v>67</v>
      </c>
      <c r="C45" s="11">
        <v>0.66666666666666696</v>
      </c>
      <c r="D45" s="11">
        <v>0.33333333333333298</v>
      </c>
      <c r="E45" s="11">
        <f t="shared" si="0"/>
        <v>1.0000000000000031</v>
      </c>
      <c r="F45" s="11">
        <f t="shared" si="1"/>
        <v>1.0000000000000031</v>
      </c>
      <c r="G45" s="9">
        <f t="shared" si="2"/>
        <v>31</v>
      </c>
      <c r="H45" s="11">
        <v>1.6483516483516501E-2</v>
      </c>
      <c r="I45" s="12">
        <f t="shared" si="3"/>
        <v>0.66666666666666663</v>
      </c>
      <c r="J45" s="9">
        <f t="shared" si="4"/>
        <v>20</v>
      </c>
      <c r="K45" s="10">
        <f t="shared" si="5"/>
        <v>0.66666666666666874</v>
      </c>
      <c r="L45" s="6">
        <f t="shared" si="6"/>
        <v>24</v>
      </c>
      <c r="M45" s="1">
        <f t="shared" si="7"/>
        <v>1</v>
      </c>
      <c r="N45" s="1">
        <f t="shared" si="8"/>
        <v>0.66666666666666874</v>
      </c>
    </row>
    <row r="46" spans="1:14" x14ac:dyDescent="0.25">
      <c r="A46" s="4">
        <v>73</v>
      </c>
      <c r="B46" s="4" t="s">
        <v>68</v>
      </c>
      <c r="C46" s="11">
        <v>0.42857142857142899</v>
      </c>
      <c r="D46" s="11">
        <v>0.57142857142857095</v>
      </c>
      <c r="E46" s="11">
        <f t="shared" si="0"/>
        <v>-0.24999999999999864</v>
      </c>
      <c r="F46" s="11">
        <f t="shared" si="1"/>
        <v>0.24999999999999864</v>
      </c>
      <c r="G46" s="9">
        <f t="shared" si="2"/>
        <v>5</v>
      </c>
      <c r="H46" s="11">
        <v>3.8461538461538498E-2</v>
      </c>
      <c r="I46" s="12">
        <f t="shared" si="3"/>
        <v>0.28571428571428575</v>
      </c>
      <c r="J46" s="9">
        <f t="shared" si="4"/>
        <v>7</v>
      </c>
      <c r="K46" s="10">
        <f t="shared" si="5"/>
        <v>7.142857142857105E-2</v>
      </c>
      <c r="L46" s="6">
        <f t="shared" si="6"/>
        <v>6</v>
      </c>
      <c r="M46" s="1">
        <f t="shared" si="7"/>
        <v>-1</v>
      </c>
      <c r="N46" s="1">
        <f t="shared" si="8"/>
        <v>-7.142857142857105E-2</v>
      </c>
    </row>
    <row r="47" spans="1:14" x14ac:dyDescent="0.25">
      <c r="A47" s="4">
        <v>76</v>
      </c>
      <c r="B47" s="4" t="s">
        <v>69</v>
      </c>
      <c r="C47" s="11">
        <v>7.1428571428571397E-2</v>
      </c>
      <c r="D47" s="11">
        <v>0.92857142857142905</v>
      </c>
      <c r="E47" s="11">
        <f t="shared" si="0"/>
        <v>-0.92307692307692313</v>
      </c>
      <c r="F47" s="11">
        <f t="shared" si="1"/>
        <v>0.92307692307692313</v>
      </c>
      <c r="G47" s="9">
        <f t="shared" si="2"/>
        <v>18</v>
      </c>
      <c r="H47" s="11">
        <v>7.69230769230769E-2</v>
      </c>
      <c r="I47" s="12">
        <f t="shared" si="3"/>
        <v>0.14285714285714304</v>
      </c>
      <c r="J47" s="9">
        <f t="shared" si="4"/>
        <v>3</v>
      </c>
      <c r="K47" s="10">
        <f t="shared" si="5"/>
        <v>0.13186813186813204</v>
      </c>
      <c r="L47" s="6">
        <f t="shared" si="6"/>
        <v>7</v>
      </c>
      <c r="M47" s="1">
        <f t="shared" si="7"/>
        <v>-1</v>
      </c>
      <c r="N47" s="1">
        <f t="shared" si="8"/>
        <v>-0.13186813186813204</v>
      </c>
    </row>
    <row r="48" spans="1:14" x14ac:dyDescent="0.25">
      <c r="A48" s="4">
        <v>81</v>
      </c>
      <c r="B48" s="4" t="s">
        <v>70</v>
      </c>
      <c r="C48" s="11">
        <v>0.66666666666666696</v>
      </c>
      <c r="D48" s="11">
        <v>0.33333333333333298</v>
      </c>
      <c r="E48" s="11">
        <f t="shared" si="0"/>
        <v>1.0000000000000031</v>
      </c>
      <c r="F48" s="11">
        <f t="shared" si="1"/>
        <v>1.0000000000000031</v>
      </c>
      <c r="G48" s="9">
        <f t="shared" si="2"/>
        <v>31</v>
      </c>
      <c r="H48" s="11">
        <v>1.6483516483516501E-2</v>
      </c>
      <c r="I48" s="12">
        <f t="shared" si="3"/>
        <v>0.66666666666666663</v>
      </c>
      <c r="J48" s="9">
        <f t="shared" si="4"/>
        <v>20</v>
      </c>
      <c r="K48" s="10">
        <f t="shared" si="5"/>
        <v>0.66666666666666874</v>
      </c>
      <c r="L48" s="6">
        <f t="shared" si="6"/>
        <v>24</v>
      </c>
      <c r="M48" s="1">
        <f t="shared" si="7"/>
        <v>1</v>
      </c>
      <c r="N48" s="1">
        <f t="shared" si="8"/>
        <v>0.66666666666666874</v>
      </c>
    </row>
    <row r="49" spans="1:25" x14ac:dyDescent="0.25">
      <c r="A49" s="4">
        <v>85</v>
      </c>
      <c r="B49" s="4" t="s">
        <v>71</v>
      </c>
      <c r="C49" s="11">
        <v>0</v>
      </c>
      <c r="D49" s="11">
        <v>1</v>
      </c>
      <c r="E49" s="11">
        <f t="shared" si="0"/>
        <v>-1</v>
      </c>
      <c r="F49" s="11">
        <f t="shared" si="1"/>
        <v>1</v>
      </c>
      <c r="G49" s="9">
        <f t="shared" si="2"/>
        <v>19</v>
      </c>
      <c r="H49" s="11">
        <v>1.0989010989011E-2</v>
      </c>
      <c r="I49" s="12">
        <f t="shared" si="3"/>
        <v>1</v>
      </c>
      <c r="J49" s="9">
        <f t="shared" si="4"/>
        <v>26</v>
      </c>
      <c r="K49" s="10">
        <f t="shared" si="5"/>
        <v>1</v>
      </c>
      <c r="L49" s="6">
        <f t="shared" si="6"/>
        <v>27</v>
      </c>
      <c r="M49" s="1">
        <f t="shared" si="7"/>
        <v>-1</v>
      </c>
      <c r="N49" s="1">
        <f t="shared" si="8"/>
        <v>-1</v>
      </c>
    </row>
    <row r="50" spans="1:25" x14ac:dyDescent="0.25">
      <c r="A50" s="4">
        <v>86</v>
      </c>
      <c r="B50" s="4" t="s">
        <v>72</v>
      </c>
      <c r="C50" s="11">
        <v>0</v>
      </c>
      <c r="D50" s="11">
        <v>1</v>
      </c>
      <c r="E50" s="11">
        <f t="shared" si="0"/>
        <v>-1</v>
      </c>
      <c r="F50" s="11">
        <f t="shared" si="1"/>
        <v>1</v>
      </c>
      <c r="G50" s="9">
        <f t="shared" si="2"/>
        <v>19</v>
      </c>
      <c r="H50" s="11">
        <v>1.6483516483516501E-2</v>
      </c>
      <c r="I50" s="12">
        <f t="shared" si="3"/>
        <v>0.66666666666666663</v>
      </c>
      <c r="J50" s="9">
        <f t="shared" si="4"/>
        <v>20</v>
      </c>
      <c r="K50" s="10">
        <f t="shared" si="5"/>
        <v>0.66666666666666663</v>
      </c>
      <c r="L50" s="6">
        <f t="shared" si="6"/>
        <v>23</v>
      </c>
      <c r="M50" s="1">
        <f t="shared" si="7"/>
        <v>-1</v>
      </c>
      <c r="N50" s="1">
        <f t="shared" si="8"/>
        <v>-0.66666666666666663</v>
      </c>
    </row>
    <row r="51" spans="1:25" ht="13.9" customHeight="1" x14ac:dyDescent="0.25">
      <c r="A51" s="4">
        <v>88</v>
      </c>
      <c r="B51" s="4" t="s">
        <v>73</v>
      </c>
      <c r="C51" s="11">
        <v>0.5</v>
      </c>
      <c r="D51" s="11">
        <v>0.5</v>
      </c>
      <c r="E51" s="11">
        <f t="shared" si="0"/>
        <v>0</v>
      </c>
      <c r="F51" s="11">
        <f t="shared" si="1"/>
        <v>0</v>
      </c>
      <c r="G51" s="9">
        <f t="shared" si="2"/>
        <v>1</v>
      </c>
      <c r="H51" s="11">
        <v>1.0989010989011E-2</v>
      </c>
      <c r="I51" s="12">
        <f t="shared" si="3"/>
        <v>1</v>
      </c>
      <c r="J51" s="9">
        <f t="shared" si="4"/>
        <v>26</v>
      </c>
      <c r="K51" s="10">
        <f t="shared" si="5"/>
        <v>0</v>
      </c>
      <c r="L51" s="6">
        <f t="shared" si="6"/>
        <v>1</v>
      </c>
      <c r="M51" s="1">
        <f t="shared" si="7"/>
        <v>-1</v>
      </c>
      <c r="N51" s="1">
        <f t="shared" si="8"/>
        <v>0</v>
      </c>
    </row>
    <row r="52" spans="1:25" x14ac:dyDescent="0.25">
      <c r="A52" s="4">
        <v>91</v>
      </c>
      <c r="B52" s="4" t="s">
        <v>74</v>
      </c>
      <c r="C52" s="11">
        <v>1</v>
      </c>
      <c r="D52" s="11">
        <v>0</v>
      </c>
      <c r="E52" s="11">
        <v>1</v>
      </c>
      <c r="F52" s="11">
        <f t="shared" si="1"/>
        <v>1</v>
      </c>
      <c r="G52" s="9">
        <f t="shared" si="2"/>
        <v>19</v>
      </c>
      <c r="H52" s="11">
        <v>1.0989010989011E-2</v>
      </c>
      <c r="I52" s="12">
        <f t="shared" si="3"/>
        <v>1</v>
      </c>
      <c r="J52" s="9">
        <f t="shared" si="4"/>
        <v>26</v>
      </c>
      <c r="K52" s="10">
        <f t="shared" si="5"/>
        <v>1</v>
      </c>
      <c r="L52" s="6">
        <f t="shared" si="6"/>
        <v>27</v>
      </c>
      <c r="M52" s="1">
        <f t="shared" si="7"/>
        <v>1</v>
      </c>
      <c r="N52" s="1">
        <f t="shared" si="8"/>
        <v>1</v>
      </c>
    </row>
    <row r="53" spans="1:25" x14ac:dyDescent="0.25">
      <c r="A53" s="4">
        <v>94</v>
      </c>
      <c r="B53" s="4" t="s">
        <v>75</v>
      </c>
      <c r="C53" s="11">
        <v>0</v>
      </c>
      <c r="D53" s="11">
        <v>1</v>
      </c>
      <c r="E53" s="11">
        <f t="shared" si="0"/>
        <v>-1</v>
      </c>
      <c r="F53" s="11">
        <f t="shared" si="1"/>
        <v>1</v>
      </c>
      <c r="G53" s="9">
        <f t="shared" si="2"/>
        <v>19</v>
      </c>
      <c r="H53" s="11">
        <v>1.0989010989011E-2</v>
      </c>
      <c r="I53" s="12">
        <f t="shared" si="3"/>
        <v>1</v>
      </c>
      <c r="J53" s="9">
        <f t="shared" si="4"/>
        <v>26</v>
      </c>
      <c r="K53" s="10">
        <f t="shared" si="5"/>
        <v>1</v>
      </c>
      <c r="L53" s="6">
        <f t="shared" si="6"/>
        <v>27</v>
      </c>
      <c r="M53" s="1">
        <f t="shared" si="7"/>
        <v>-1</v>
      </c>
      <c r="N53" s="1">
        <f t="shared" si="8"/>
        <v>-1</v>
      </c>
    </row>
    <row r="54" spans="1:25" x14ac:dyDescent="0.25">
      <c r="A54" s="4">
        <v>95</v>
      </c>
      <c r="B54" s="4" t="s">
        <v>76</v>
      </c>
      <c r="C54" s="11">
        <v>0</v>
      </c>
      <c r="D54" s="11">
        <v>1</v>
      </c>
      <c r="E54" s="11">
        <f t="shared" si="0"/>
        <v>-1</v>
      </c>
      <c r="F54" s="11">
        <f t="shared" si="1"/>
        <v>1</v>
      </c>
      <c r="G54" s="9">
        <f t="shared" si="2"/>
        <v>19</v>
      </c>
      <c r="H54" s="11">
        <v>1.0989010989011E-2</v>
      </c>
      <c r="I54" s="12">
        <f t="shared" si="3"/>
        <v>1</v>
      </c>
      <c r="J54" s="9">
        <f t="shared" si="4"/>
        <v>26</v>
      </c>
      <c r="K54" s="10">
        <f t="shared" si="5"/>
        <v>1</v>
      </c>
      <c r="L54" s="6">
        <f t="shared" si="6"/>
        <v>27</v>
      </c>
      <c r="M54" s="1">
        <f t="shared" si="7"/>
        <v>-1</v>
      </c>
      <c r="N54" s="1">
        <f t="shared" si="8"/>
        <v>-1</v>
      </c>
    </row>
    <row r="55" spans="1:25" x14ac:dyDescent="0.25">
      <c r="A55" s="4">
        <v>97</v>
      </c>
      <c r="B55" s="4" t="s">
        <v>77</v>
      </c>
      <c r="C55" s="11">
        <v>0</v>
      </c>
      <c r="D55" s="11">
        <v>1</v>
      </c>
      <c r="E55" s="11">
        <f t="shared" si="0"/>
        <v>-1</v>
      </c>
      <c r="F55" s="11">
        <f t="shared" si="1"/>
        <v>1</v>
      </c>
      <c r="G55" s="9">
        <f t="shared" si="2"/>
        <v>19</v>
      </c>
      <c r="H55" s="11">
        <v>1.0989010989011E-2</v>
      </c>
      <c r="I55" s="12">
        <f t="shared" si="3"/>
        <v>1</v>
      </c>
      <c r="J55" s="9">
        <f t="shared" si="4"/>
        <v>26</v>
      </c>
      <c r="K55" s="10">
        <f t="shared" si="5"/>
        <v>1</v>
      </c>
      <c r="L55" s="6">
        <f t="shared" si="6"/>
        <v>27</v>
      </c>
      <c r="M55" s="1">
        <f t="shared" si="7"/>
        <v>-1</v>
      </c>
      <c r="N55" s="1">
        <f t="shared" si="8"/>
        <v>-1</v>
      </c>
    </row>
    <row r="56" spans="1:25" x14ac:dyDescent="0.25">
      <c r="A56" s="4">
        <v>99</v>
      </c>
      <c r="B56" s="4" t="s">
        <v>78</v>
      </c>
      <c r="C56" s="11">
        <v>0</v>
      </c>
      <c r="D56" s="11">
        <v>1</v>
      </c>
      <c r="E56" s="11">
        <f t="shared" si="0"/>
        <v>-1</v>
      </c>
      <c r="F56" s="11">
        <f t="shared" si="1"/>
        <v>1</v>
      </c>
      <c r="G56" s="9">
        <f t="shared" si="2"/>
        <v>19</v>
      </c>
      <c r="H56" s="11">
        <v>1.0989010989011E-2</v>
      </c>
      <c r="I56" s="12">
        <f t="shared" si="3"/>
        <v>1</v>
      </c>
      <c r="J56" s="9">
        <f t="shared" si="4"/>
        <v>26</v>
      </c>
      <c r="K56" s="10">
        <f t="shared" si="5"/>
        <v>1</v>
      </c>
      <c r="L56" s="6">
        <f t="shared" si="6"/>
        <v>27</v>
      </c>
      <c r="M56" s="1">
        <f t="shared" si="7"/>
        <v>-1</v>
      </c>
      <c r="N56" s="1">
        <f t="shared" si="8"/>
        <v>-1</v>
      </c>
    </row>
    <row r="57" spans="1:25" hidden="1" x14ac:dyDescent="0.25">
      <c r="A57" s="4"/>
      <c r="B57" s="4"/>
      <c r="C57" s="11"/>
      <c r="D57" s="11"/>
      <c r="E57" s="11"/>
      <c r="F57" s="11"/>
      <c r="G57" s="6"/>
      <c r="H57" s="28"/>
      <c r="I57" s="28"/>
      <c r="J57" s="6"/>
      <c r="K57" s="29"/>
      <c r="L57" s="6"/>
    </row>
    <row r="58" spans="1:25" s="8" customFormat="1" hidden="1" x14ac:dyDescent="0.25">
      <c r="A58" s="28"/>
      <c r="B58" s="28"/>
      <c r="C58" s="11"/>
      <c r="D58" s="11"/>
      <c r="E58" s="11"/>
      <c r="F58" s="11"/>
      <c r="G58" s="7" t="s">
        <v>103</v>
      </c>
      <c r="H58" s="7">
        <f>MAX(H24:H56)</f>
        <v>0.10989010989011</v>
      </c>
      <c r="I58" s="28"/>
      <c r="J58" s="7" t="s">
        <v>103</v>
      </c>
      <c r="K58" s="7">
        <f>MAX(K24:K56)</f>
        <v>1</v>
      </c>
      <c r="L58" s="28"/>
    </row>
    <row r="59" spans="1:25" s="8" customFormat="1" hidden="1" x14ac:dyDescent="0.25">
      <c r="A59" s="28"/>
      <c r="B59" s="28"/>
      <c r="C59" s="11"/>
      <c r="D59" s="11"/>
      <c r="E59" s="11"/>
      <c r="F59" s="11"/>
      <c r="G59" s="7" t="s">
        <v>79</v>
      </c>
      <c r="H59" s="7">
        <f>MIN(H24:H56)</f>
        <v>1.0989010989011E-2</v>
      </c>
      <c r="I59" s="28"/>
      <c r="J59" s="7" t="s">
        <v>79</v>
      </c>
      <c r="K59" s="7">
        <f>MIN(K24:K56)</f>
        <v>0</v>
      </c>
      <c r="L59" s="28"/>
    </row>
    <row r="60" spans="1:25" hidden="1" x14ac:dyDescent="0.25">
      <c r="A60" s="4"/>
      <c r="B60" s="4"/>
      <c r="C60" s="11"/>
      <c r="D60" s="11"/>
      <c r="E60" s="11"/>
      <c r="F60" s="11"/>
      <c r="G60" s="6"/>
      <c r="H60" s="28"/>
      <c r="I60" s="28"/>
      <c r="J60" s="6"/>
      <c r="K60" s="29"/>
      <c r="L60" s="6"/>
    </row>
    <row r="61" spans="1:25" customFormat="1" ht="13.15" customHeight="1" x14ac:dyDescent="0.25">
      <c r="A61" s="25" t="s">
        <v>80</v>
      </c>
      <c r="B61" s="25"/>
      <c r="C61" s="25"/>
      <c r="D61" s="25"/>
      <c r="E61" s="25"/>
      <c r="F61" s="25"/>
      <c r="G61" s="25"/>
      <c r="H61" s="25"/>
      <c r="I61" s="25"/>
      <c r="J61" s="25"/>
      <c r="K61" s="25"/>
      <c r="L61" s="25"/>
      <c r="M61" s="1"/>
      <c r="N61" s="1"/>
      <c r="O61" s="1"/>
      <c r="P61" s="1"/>
      <c r="Q61" s="1"/>
      <c r="R61" s="1"/>
      <c r="S61" s="1"/>
      <c r="T61" s="1"/>
      <c r="U61" s="1"/>
      <c r="V61" s="1"/>
      <c r="W61" s="1"/>
      <c r="X61" s="1"/>
      <c r="Y61" s="1"/>
    </row>
    <row r="62" spans="1:25" customFormat="1" ht="13.15" customHeight="1" x14ac:dyDescent="0.25">
      <c r="A62" s="26" t="s">
        <v>81</v>
      </c>
      <c r="B62" s="26"/>
      <c r="C62" s="10">
        <f>AVERAGE(C24:C56)</f>
        <v>0.27359687096529206</v>
      </c>
      <c r="D62" s="10">
        <f>AVERAGE(D24:D56)</f>
        <v>0.72640312903470783</v>
      </c>
      <c r="E62" s="10">
        <f>AVERAGE(E24:E56)</f>
        <v>-0.44076664076664046</v>
      </c>
      <c r="F62" s="10">
        <f>AVERAGE(F24:F56)</f>
        <v>0.72022792022792048</v>
      </c>
      <c r="G62" s="4" t="s">
        <v>82</v>
      </c>
      <c r="H62" s="10">
        <f>AVERAGE(H24:H56)</f>
        <v>3.0303030303030311E-2</v>
      </c>
      <c r="I62" s="10">
        <f>AVERAGE(I24:I56)</f>
        <v>0.54655198602567023</v>
      </c>
      <c r="J62" s="4" t="s">
        <v>82</v>
      </c>
      <c r="K62" s="10">
        <f>AVERAGE(K24:K56)</f>
        <v>0.42787134892398071</v>
      </c>
      <c r="L62" s="4" t="s">
        <v>82</v>
      </c>
      <c r="M62" s="1"/>
      <c r="N62" s="1"/>
      <c r="O62" s="1"/>
      <c r="P62" s="1"/>
      <c r="Q62" s="1"/>
      <c r="R62" s="1"/>
      <c r="S62" s="1"/>
      <c r="T62" s="1"/>
      <c r="U62" s="1"/>
      <c r="V62" s="1"/>
      <c r="W62" s="1"/>
      <c r="X62" s="1"/>
      <c r="Y62" s="1"/>
    </row>
    <row r="63" spans="1:25" customFormat="1" ht="13.15" customHeight="1" x14ac:dyDescent="0.25">
      <c r="A63" s="26" t="s">
        <v>83</v>
      </c>
      <c r="B63" s="26"/>
      <c r="C63" s="10">
        <f>_xlfn.STDEV.S(C24:C56)</f>
        <v>0.26422869713641906</v>
      </c>
      <c r="D63" s="10">
        <f>_xlfn.STDEV.S(D24:D56)</f>
        <v>0.26422869713641911</v>
      </c>
      <c r="E63" s="10">
        <f>_xlfn.STDEV.S(E24:E56)</f>
        <v>0.66850009966183732</v>
      </c>
      <c r="F63" s="10">
        <f>_xlfn.STDEV.S(F24:F56)</f>
        <v>0.33511222111262456</v>
      </c>
      <c r="G63" s="4" t="s">
        <v>82</v>
      </c>
      <c r="H63" s="10">
        <f>_xlfn.STDEV.S(H24:H56)</f>
        <v>2.4422799265146709E-2</v>
      </c>
      <c r="I63" s="10">
        <f>_xlfn.STDEV.S(I24:I56)</f>
        <v>0.30550913452362627</v>
      </c>
      <c r="J63" s="4" t="s">
        <v>82</v>
      </c>
      <c r="K63" s="10">
        <f>_xlfn.STDEV.S(K24:K56)</f>
        <v>0.35665886115784556</v>
      </c>
      <c r="L63" s="4" t="s">
        <v>82</v>
      </c>
      <c r="M63" s="1"/>
      <c r="N63" s="1"/>
      <c r="O63" s="1"/>
      <c r="P63" s="1"/>
      <c r="Q63" s="1"/>
      <c r="R63" s="1"/>
      <c r="S63" s="1"/>
      <c r="T63" s="1"/>
      <c r="U63" s="1"/>
      <c r="V63" s="1"/>
      <c r="W63" s="1"/>
      <c r="X63" s="1"/>
      <c r="Y63" s="1"/>
    </row>
    <row r="64" spans="1:25" customFormat="1" ht="13.15" customHeight="1" x14ac:dyDescent="0.25">
      <c r="A64" s="26" t="s">
        <v>84</v>
      </c>
      <c r="B64" s="26"/>
      <c r="C64" s="10">
        <f>_xlfn.VAR.S(C24:C56)</f>
        <v>6.9816804390409465E-2</v>
      </c>
      <c r="D64" s="10">
        <f>_xlfn.VAR.S(D24:D56)</f>
        <v>6.9816804390409493E-2</v>
      </c>
      <c r="E64" s="10">
        <f>_xlfn.VAR.S(E24:E56)</f>
        <v>0.44689238324788638</v>
      </c>
      <c r="F64" s="10">
        <f>_xlfn.VAR.S(F24:F56)</f>
        <v>0.11230020073903657</v>
      </c>
      <c r="G64" s="4" t="s">
        <v>82</v>
      </c>
      <c r="H64" s="10">
        <f>_xlfn.VAR.S(H24:H56)</f>
        <v>5.9647312394565054E-4</v>
      </c>
      <c r="I64" s="10">
        <f>_xlfn.VAR.S(I24:I56)</f>
        <v>9.3335831277375159E-2</v>
      </c>
      <c r="J64" s="4" t="s">
        <v>82</v>
      </c>
      <c r="K64" s="10">
        <f>_xlfn.VAR.S(K24:K56)</f>
        <v>0.12720554324241137</v>
      </c>
      <c r="L64" s="4" t="s">
        <v>82</v>
      </c>
      <c r="M64" s="1"/>
      <c r="N64" s="1"/>
      <c r="O64" s="1"/>
      <c r="P64" s="1"/>
      <c r="Q64" s="1"/>
      <c r="R64" s="1"/>
      <c r="S64" s="1"/>
      <c r="T64" s="1"/>
      <c r="U64" s="1"/>
      <c r="V64" s="1"/>
      <c r="W64" s="1"/>
      <c r="X64" s="1"/>
      <c r="Y64" s="1"/>
    </row>
    <row r="65" spans="1:25" customFormat="1" ht="13.15" customHeight="1" x14ac:dyDescent="0.25">
      <c r="A65" s="26" t="s">
        <v>85</v>
      </c>
      <c r="B65" s="26"/>
      <c r="C65" s="10">
        <f>MAX(C24:C56)</f>
        <v>1</v>
      </c>
      <c r="D65" s="10">
        <f>MAX(D24:D56)</f>
        <v>1</v>
      </c>
      <c r="E65" s="10">
        <f>MAX(E24:E56)</f>
        <v>1.0000000000000031</v>
      </c>
      <c r="F65" s="10">
        <f>MAX(F24:F56)</f>
        <v>1.0000000000000031</v>
      </c>
      <c r="G65" s="4" t="s">
        <v>82</v>
      </c>
      <c r="H65" s="10">
        <f>MAX(H24:H56)</f>
        <v>0.10989010989011</v>
      </c>
      <c r="I65" s="10">
        <f>MAX(I24:I56)</f>
        <v>1</v>
      </c>
      <c r="J65" s="4" t="s">
        <v>82</v>
      </c>
      <c r="K65" s="10">
        <f>MAX(K24:K56)</f>
        <v>1</v>
      </c>
      <c r="L65" s="4" t="s">
        <v>82</v>
      </c>
      <c r="M65" s="1"/>
      <c r="N65" s="1"/>
      <c r="O65" s="1"/>
      <c r="P65" s="1"/>
      <c r="Q65" s="1"/>
      <c r="R65" s="1"/>
      <c r="S65" s="1"/>
      <c r="T65" s="1"/>
      <c r="U65" s="1"/>
      <c r="V65" s="1"/>
      <c r="W65" s="1"/>
      <c r="X65" s="1"/>
      <c r="Y65" s="1"/>
    </row>
    <row r="66" spans="1:25" customFormat="1" ht="13.15" customHeight="1" x14ac:dyDescent="0.25">
      <c r="A66" s="26" t="s">
        <v>86</v>
      </c>
      <c r="B66" s="26"/>
      <c r="C66" s="10">
        <f>MIN(C24:C56)</f>
        <v>0</v>
      </c>
      <c r="D66" s="10">
        <f>MIN(D24:D56)</f>
        <v>0</v>
      </c>
      <c r="E66" s="10">
        <f>MIN(E24:E56)</f>
        <v>-1</v>
      </c>
      <c r="F66" s="10">
        <f>MIN(F24:F56)</f>
        <v>0</v>
      </c>
      <c r="G66" s="4" t="s">
        <v>82</v>
      </c>
      <c r="H66" s="10">
        <f>MIN(H24:H56)</f>
        <v>1.0989010989011E-2</v>
      </c>
      <c r="I66" s="10">
        <f>MIN(I24:I56)</f>
        <v>0.1</v>
      </c>
      <c r="J66" s="4" t="s">
        <v>82</v>
      </c>
      <c r="K66" s="10">
        <f>MIN(K24:K56)</f>
        <v>0</v>
      </c>
      <c r="L66" s="4" t="s">
        <v>82</v>
      </c>
      <c r="M66" s="1"/>
      <c r="N66" s="1"/>
      <c r="O66" s="1"/>
      <c r="P66" s="1"/>
      <c r="Q66" s="1"/>
      <c r="R66" s="1"/>
      <c r="S66" s="1"/>
      <c r="T66" s="1"/>
      <c r="U66" s="1"/>
      <c r="V66" s="1"/>
      <c r="W66" s="1"/>
      <c r="X66" s="1"/>
      <c r="Y66" s="1"/>
    </row>
    <row r="67" spans="1:25" ht="18.75" x14ac:dyDescent="0.25">
      <c r="A67" s="23" t="s">
        <v>87</v>
      </c>
      <c r="B67" s="23"/>
      <c r="C67" s="23"/>
      <c r="D67" s="23"/>
      <c r="E67" s="23"/>
      <c r="F67" s="23"/>
      <c r="G67" s="23"/>
      <c r="H67" s="23"/>
      <c r="I67" s="23"/>
      <c r="J67" s="23"/>
      <c r="K67" s="23"/>
      <c r="L67" s="23"/>
    </row>
    <row r="68" spans="1:25" ht="59.25" customHeight="1" x14ac:dyDescent="0.25">
      <c r="A68" s="22" t="s">
        <v>88</v>
      </c>
      <c r="B68" s="24"/>
      <c r="C68" s="24"/>
      <c r="D68" s="24"/>
      <c r="E68" s="24"/>
      <c r="F68" s="24"/>
      <c r="G68" s="24"/>
      <c r="H68" s="24"/>
      <c r="I68" s="24"/>
      <c r="J68" s="24"/>
      <c r="K68" s="24"/>
      <c r="L68" s="24"/>
    </row>
  </sheetData>
  <mergeCells count="20">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 ref="B18:L18"/>
    <mergeCell ref="A14:L14"/>
    <mergeCell ref="B15:F15"/>
    <mergeCell ref="H15:L15"/>
    <mergeCell ref="B16:L16"/>
    <mergeCell ref="B17:L17"/>
  </mergeCells>
  <conditionalFormatting sqref="G24:G60">
    <cfRule type="colorScale" priority="8">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9">
      <colorScale>
        <cfvo type="min"/>
        <cfvo type="percentile" val="50"/>
        <cfvo type="max"/>
        <color rgb="FF63BE7B"/>
        <color rgb="FFFFEB84"/>
        <color rgb="FFF8696B"/>
      </colorScale>
    </cfRule>
  </conditionalFormatting>
  <conditionalFormatting sqref="J58:J59">
    <cfRule type="colorScale" priority="7">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10">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52A00-5509-4DBE-BD21-150D5CD0D39D}">
  <dimension ref="A1:Y68"/>
  <sheetViews>
    <sheetView zoomScale="80" zoomScaleNormal="80" workbookViewId="0"/>
  </sheetViews>
  <sheetFormatPr baseColWidth="10" defaultColWidth="11.42578125" defaultRowHeight="15" x14ac:dyDescent="0.25"/>
  <cols>
    <col min="1" max="1" width="17.85546875" style="5" customWidth="1"/>
    <col min="2" max="12" width="14.5703125" style="5" customWidth="1"/>
    <col min="13"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3" t="s">
        <v>21</v>
      </c>
      <c r="B14" s="23"/>
      <c r="C14" s="23"/>
      <c r="D14" s="23"/>
      <c r="E14" s="23"/>
      <c r="F14" s="23"/>
      <c r="G14" s="23"/>
      <c r="H14" s="23"/>
      <c r="I14" s="23"/>
      <c r="J14" s="23"/>
      <c r="K14" s="23"/>
      <c r="L14" s="23"/>
    </row>
    <row r="15" spans="1:12" s="3" customFormat="1" ht="43.9" customHeight="1" x14ac:dyDescent="0.25">
      <c r="A15" s="2" t="s">
        <v>1</v>
      </c>
      <c r="B15" s="22" t="s">
        <v>9</v>
      </c>
      <c r="C15" s="22"/>
      <c r="D15" s="22"/>
      <c r="E15" s="22"/>
      <c r="F15" s="22"/>
      <c r="G15" s="2" t="s">
        <v>3</v>
      </c>
      <c r="H15" s="22" t="s">
        <v>101</v>
      </c>
      <c r="I15" s="22"/>
      <c r="J15" s="22"/>
      <c r="K15" s="22"/>
      <c r="L15" s="22"/>
    </row>
    <row r="16" spans="1:12" s="3" customFormat="1" ht="43.9" customHeight="1" x14ac:dyDescent="0.25">
      <c r="A16" s="2" t="s">
        <v>5</v>
      </c>
      <c r="B16" s="22" t="s">
        <v>89</v>
      </c>
      <c r="C16" s="22"/>
      <c r="D16" s="22"/>
      <c r="E16" s="22"/>
      <c r="F16" s="22"/>
      <c r="G16" s="22"/>
      <c r="H16" s="22"/>
      <c r="I16" s="22"/>
      <c r="J16" s="22"/>
      <c r="K16" s="22"/>
      <c r="L16" s="22"/>
    </row>
    <row r="17" spans="1:14" s="3" customFormat="1" ht="43.9" customHeight="1" x14ac:dyDescent="0.25">
      <c r="A17" s="2" t="s">
        <v>22</v>
      </c>
      <c r="B17" s="22" t="s">
        <v>90</v>
      </c>
      <c r="C17" s="22"/>
      <c r="D17" s="22"/>
      <c r="E17" s="22"/>
      <c r="F17" s="22"/>
      <c r="G17" s="22"/>
      <c r="H17" s="22"/>
      <c r="I17" s="22"/>
      <c r="J17" s="22"/>
      <c r="K17" s="22"/>
      <c r="L17" s="22"/>
    </row>
    <row r="18" spans="1:14" s="3" customFormat="1" ht="43.9" customHeight="1" x14ac:dyDescent="0.25">
      <c r="A18" s="2" t="s">
        <v>24</v>
      </c>
      <c r="B18" s="22" t="s">
        <v>91</v>
      </c>
      <c r="C18" s="22"/>
      <c r="D18" s="22"/>
      <c r="E18" s="22"/>
      <c r="F18" s="22"/>
      <c r="G18" s="22"/>
      <c r="H18" s="22"/>
      <c r="I18" s="22"/>
      <c r="J18" s="22"/>
      <c r="K18" s="22"/>
      <c r="L18" s="22"/>
    </row>
    <row r="19" spans="1:14" s="3" customFormat="1" ht="43.9" customHeight="1" x14ac:dyDescent="0.25">
      <c r="A19" s="2" t="s">
        <v>26</v>
      </c>
      <c r="B19" s="22"/>
      <c r="C19" s="22"/>
      <c r="D19" s="22"/>
      <c r="E19" s="22"/>
      <c r="F19" s="22"/>
      <c r="G19" s="22"/>
      <c r="H19" s="22"/>
      <c r="I19" s="22"/>
      <c r="J19" s="22"/>
      <c r="K19" s="22"/>
      <c r="L19" s="22"/>
    </row>
    <row r="20" spans="1:14" s="3" customFormat="1" ht="43.9" customHeight="1" x14ac:dyDescent="0.25">
      <c r="A20" s="2" t="s">
        <v>27</v>
      </c>
      <c r="B20" s="22" t="s">
        <v>104</v>
      </c>
      <c r="C20" s="22"/>
      <c r="D20" s="22"/>
      <c r="E20" s="22"/>
      <c r="F20" s="22"/>
      <c r="G20" s="22"/>
      <c r="H20" s="22"/>
      <c r="I20" s="22"/>
      <c r="J20" s="22"/>
      <c r="K20" s="22"/>
      <c r="L20" s="22"/>
    </row>
    <row r="21" spans="1:14" s="3" customFormat="1" ht="43.9" customHeight="1" x14ac:dyDescent="0.25">
      <c r="A21" s="21" t="s">
        <v>28</v>
      </c>
      <c r="B21" s="22" t="s">
        <v>92</v>
      </c>
      <c r="C21" s="22"/>
      <c r="D21" s="22"/>
      <c r="E21" s="21" t="s">
        <v>30</v>
      </c>
      <c r="F21" s="22" t="s">
        <v>93</v>
      </c>
      <c r="G21" s="27"/>
      <c r="H21" s="27"/>
      <c r="I21" s="27"/>
      <c r="J21" s="2" t="s">
        <v>32</v>
      </c>
      <c r="K21" s="22" t="s">
        <v>13</v>
      </c>
      <c r="L21" s="22"/>
    </row>
    <row r="22" spans="1:14" ht="18.75" x14ac:dyDescent="0.25">
      <c r="A22" s="23" t="s">
        <v>33</v>
      </c>
      <c r="B22" s="23"/>
      <c r="C22" s="23"/>
      <c r="D22" s="23"/>
      <c r="E22" s="23"/>
      <c r="F22" s="23"/>
      <c r="G22" s="23"/>
      <c r="H22" s="23"/>
      <c r="I22" s="23"/>
      <c r="J22" s="23"/>
      <c r="K22" s="23"/>
      <c r="L22" s="23"/>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4">
        <v>5</v>
      </c>
      <c r="B24" s="4" t="s">
        <v>46</v>
      </c>
      <c r="C24" s="11">
        <v>0.37668856573411102</v>
      </c>
      <c r="D24" s="11">
        <v>0.62331143426588898</v>
      </c>
      <c r="E24" s="20">
        <f>(C24-D24)/D24</f>
        <v>-0.39566556134533359</v>
      </c>
      <c r="F24" s="11">
        <f>ABS(E24)</f>
        <v>0.39566556134533359</v>
      </c>
      <c r="G24" s="9">
        <f>RANK(F24,$F$24:$F$56,1)</f>
        <v>11</v>
      </c>
      <c r="H24" s="18">
        <v>0.115113354406716</v>
      </c>
      <c r="I24" s="12">
        <f>MIN($H$24:$H$56)/H24</f>
        <v>9.8914888905292705E-3</v>
      </c>
      <c r="J24" s="9">
        <f>RANK(I24,$I$24:$I$56,1)</f>
        <v>1</v>
      </c>
      <c r="K24" s="10">
        <f>F24*I24</f>
        <v>3.9137215044123949E-3</v>
      </c>
      <c r="L24" s="9">
        <f>RANK(K24,$K$24:$K$56,1)</f>
        <v>1</v>
      </c>
      <c r="M24" s="1">
        <f>IF(E24&gt;0,1,-1)</f>
        <v>-1</v>
      </c>
      <c r="N24" s="1">
        <f>K24*M24</f>
        <v>-3.9137215044123949E-3</v>
      </c>
    </row>
    <row r="25" spans="1:14" x14ac:dyDescent="0.25">
      <c r="A25" s="4">
        <v>8</v>
      </c>
      <c r="B25" s="4" t="s">
        <v>47</v>
      </c>
      <c r="C25" s="11">
        <v>0.366058906030856</v>
      </c>
      <c r="D25" s="11">
        <v>0.633941093969144</v>
      </c>
      <c r="E25" s="11">
        <f t="shared" ref="E25:E56" si="0">(C25-D25)/D25</f>
        <v>-0.42256637168141475</v>
      </c>
      <c r="F25" s="11">
        <f t="shared" ref="F25:F56" si="1">ABS(E25)</f>
        <v>0.42256637168141475</v>
      </c>
      <c r="G25" s="9">
        <f t="shared" ref="G25:G56" si="2">RANK(F25,$F$24:$F$56,1)</f>
        <v>19</v>
      </c>
      <c r="H25" s="18">
        <v>3.0292988001767399E-2</v>
      </c>
      <c r="I25" s="12">
        <f t="shared" ref="I25:I56" si="3">MIN($H$24:$H$56)/H25</f>
        <v>3.7587657784011193E-2</v>
      </c>
      <c r="J25" s="9">
        <f t="shared" ref="J25:J56" si="4">RANK(I25,$I$24:$I$56,1)</f>
        <v>15</v>
      </c>
      <c r="K25" s="10">
        <f t="shared" ref="K25:K29" si="5">F25*I25</f>
        <v>1.5883280169792294E-2</v>
      </c>
      <c r="L25" s="9">
        <f t="shared" ref="L25:L56" si="6">RANK(K25,$K$24:$K$56,1)</f>
        <v>15</v>
      </c>
      <c r="M25" s="1">
        <f t="shared" ref="M25:M56" si="7">IF(E25&gt;0,1,-1)</f>
        <v>-1</v>
      </c>
      <c r="N25" s="1">
        <f t="shared" ref="N25:N56" si="8">K25*M25</f>
        <v>-1.5883280169792294E-2</v>
      </c>
    </row>
    <row r="26" spans="1:14" x14ac:dyDescent="0.25">
      <c r="A26" s="4">
        <v>11</v>
      </c>
      <c r="B26" s="4" t="s">
        <v>48</v>
      </c>
      <c r="C26" s="11">
        <v>0.39991122947181501</v>
      </c>
      <c r="D26" s="11">
        <v>0.60008877052818499</v>
      </c>
      <c r="E26" s="11">
        <f t="shared" si="0"/>
        <v>-0.33357988165680569</v>
      </c>
      <c r="F26" s="11">
        <f t="shared" si="1"/>
        <v>0.33357988165680569</v>
      </c>
      <c r="G26" s="9">
        <f t="shared" si="2"/>
        <v>1</v>
      </c>
      <c r="H26" s="18">
        <v>1.914448863057E-2</v>
      </c>
      <c r="I26" s="12">
        <f t="shared" si="3"/>
        <v>5.9476253883710473E-2</v>
      </c>
      <c r="J26" s="9">
        <f t="shared" si="4"/>
        <v>20</v>
      </c>
      <c r="K26" s="10">
        <f t="shared" si="5"/>
        <v>1.9840081731918268E-2</v>
      </c>
      <c r="L26" s="9">
        <f t="shared" si="6"/>
        <v>18</v>
      </c>
      <c r="M26" s="1">
        <f t="shared" si="7"/>
        <v>-1</v>
      </c>
      <c r="N26" s="1">
        <f t="shared" si="8"/>
        <v>-1.9840081731918268E-2</v>
      </c>
    </row>
    <row r="27" spans="1:14" x14ac:dyDescent="0.25">
      <c r="A27" s="4">
        <v>13</v>
      </c>
      <c r="B27" s="4" t="s">
        <v>49</v>
      </c>
      <c r="C27" s="11">
        <v>0.35849432383987301</v>
      </c>
      <c r="D27" s="11">
        <v>0.64150567616012699</v>
      </c>
      <c r="E27" s="11">
        <f t="shared" si="0"/>
        <v>-0.44116733933560892</v>
      </c>
      <c r="F27" s="11">
        <f t="shared" si="1"/>
        <v>0.44116733933560892</v>
      </c>
      <c r="G27" s="9">
        <f t="shared" si="2"/>
        <v>24</v>
      </c>
      <c r="H27" s="18">
        <v>4.2665103157608499E-2</v>
      </c>
      <c r="I27" s="12">
        <f t="shared" si="3"/>
        <v>2.6687910774746013E-2</v>
      </c>
      <c r="J27" s="9">
        <f t="shared" si="4"/>
        <v>7</v>
      </c>
      <c r="K27" s="10">
        <f t="shared" si="5"/>
        <v>1.1773834588920827E-2</v>
      </c>
      <c r="L27" s="9">
        <f t="shared" si="6"/>
        <v>7</v>
      </c>
      <c r="M27" s="1">
        <f t="shared" si="7"/>
        <v>-1</v>
      </c>
      <c r="N27" s="1">
        <f t="shared" si="8"/>
        <v>-1.1773834588920827E-2</v>
      </c>
    </row>
    <row r="28" spans="1:14" x14ac:dyDescent="0.25">
      <c r="A28" s="4">
        <v>15</v>
      </c>
      <c r="B28" s="4" t="s">
        <v>50</v>
      </c>
      <c r="C28" s="11">
        <v>0.37255629794605299</v>
      </c>
      <c r="D28" s="11">
        <v>0.62744370205394695</v>
      </c>
      <c r="E28" s="11">
        <f t="shared" si="0"/>
        <v>-0.40623151252218481</v>
      </c>
      <c r="F28" s="11">
        <f t="shared" si="1"/>
        <v>0.40623151252218481</v>
      </c>
      <c r="G28" s="9">
        <f t="shared" si="2"/>
        <v>15</v>
      </c>
      <c r="H28" s="18">
        <v>6.8675435913123306E-2</v>
      </c>
      <c r="I28" s="12">
        <f t="shared" si="3"/>
        <v>1.6580054441969763E-2</v>
      </c>
      <c r="J28" s="9">
        <f t="shared" si="4"/>
        <v>3</v>
      </c>
      <c r="K28" s="10">
        <f t="shared" si="5"/>
        <v>6.7353405936615455E-3</v>
      </c>
      <c r="L28" s="9">
        <f t="shared" si="6"/>
        <v>4</v>
      </c>
      <c r="M28" s="1">
        <f t="shared" si="7"/>
        <v>-1</v>
      </c>
      <c r="N28" s="1">
        <f t="shared" si="8"/>
        <v>-6.7353405936615455E-3</v>
      </c>
    </row>
    <row r="29" spans="1:14" x14ac:dyDescent="0.25">
      <c r="A29" s="4">
        <v>17</v>
      </c>
      <c r="B29" s="4" t="s">
        <v>51</v>
      </c>
      <c r="C29" s="11">
        <v>0.37606837606837601</v>
      </c>
      <c r="D29" s="11">
        <v>0.62393162393162405</v>
      </c>
      <c r="E29" s="11">
        <f t="shared" si="0"/>
        <v>-0.39726027397260294</v>
      </c>
      <c r="F29" s="11">
        <f t="shared" si="1"/>
        <v>0.39726027397260294</v>
      </c>
      <c r="G29" s="9">
        <f t="shared" si="2"/>
        <v>12</v>
      </c>
      <c r="H29" s="18">
        <v>2.3860507800550601E-2</v>
      </c>
      <c r="I29" s="12">
        <f t="shared" si="3"/>
        <v>4.772079772079766E-2</v>
      </c>
      <c r="J29" s="9">
        <f t="shared" si="4"/>
        <v>17</v>
      </c>
      <c r="K29" s="10">
        <f t="shared" si="5"/>
        <v>1.8957577176755246E-2</v>
      </c>
      <c r="L29" s="9">
        <f t="shared" si="6"/>
        <v>17</v>
      </c>
      <c r="M29" s="1">
        <f t="shared" si="7"/>
        <v>-1</v>
      </c>
      <c r="N29" s="1">
        <f t="shared" si="8"/>
        <v>-1.8957577176755246E-2</v>
      </c>
    </row>
    <row r="30" spans="1:14" x14ac:dyDescent="0.25">
      <c r="A30" s="4">
        <v>18</v>
      </c>
      <c r="B30" s="4" t="s">
        <v>52</v>
      </c>
      <c r="C30" s="11">
        <v>0.377017430600387</v>
      </c>
      <c r="D30" s="11">
        <v>0.62298256939961305</v>
      </c>
      <c r="E30" s="11">
        <f t="shared" si="0"/>
        <v>-0.39481865284974188</v>
      </c>
      <c r="F30" s="11">
        <f t="shared" si="1"/>
        <v>0.39481865284974188</v>
      </c>
      <c r="G30" s="9">
        <f t="shared" si="2"/>
        <v>10</v>
      </c>
      <c r="H30" s="18">
        <v>1.31623670167567E-2</v>
      </c>
      <c r="I30" s="12">
        <f t="shared" si="3"/>
        <v>8.6507424144609477E-2</v>
      </c>
      <c r="J30" s="9">
        <f t="shared" si="4"/>
        <v>25</v>
      </c>
      <c r="K30" s="10">
        <f t="shared" ref="K30:K56" si="9">F30*I30</f>
        <v>3.415474466227595E-2</v>
      </c>
      <c r="L30" s="9">
        <f t="shared" si="6"/>
        <v>25</v>
      </c>
      <c r="M30" s="1">
        <f t="shared" si="7"/>
        <v>-1</v>
      </c>
      <c r="N30" s="1">
        <f t="shared" si="8"/>
        <v>-3.415474466227595E-2</v>
      </c>
    </row>
    <row r="31" spans="1:14" x14ac:dyDescent="0.25">
      <c r="A31" s="4">
        <v>19</v>
      </c>
      <c r="B31" s="4" t="s">
        <v>53</v>
      </c>
      <c r="C31" s="11">
        <v>0.35804195804195799</v>
      </c>
      <c r="D31" s="11">
        <v>0.64195804195804196</v>
      </c>
      <c r="E31" s="11">
        <f t="shared" si="0"/>
        <v>-0.44226579520697179</v>
      </c>
      <c r="F31" s="11">
        <f t="shared" si="1"/>
        <v>0.44226579520697179</v>
      </c>
      <c r="G31" s="9">
        <f t="shared" si="2"/>
        <v>26</v>
      </c>
      <c r="H31" s="18">
        <v>3.0377961320145499E-2</v>
      </c>
      <c r="I31" s="12">
        <f t="shared" si="3"/>
        <v>3.7482517482517366E-2</v>
      </c>
      <c r="J31" s="9">
        <f t="shared" si="4"/>
        <v>14</v>
      </c>
      <c r="K31" s="10">
        <f t="shared" si="9"/>
        <v>1.6577235400764764E-2</v>
      </c>
      <c r="L31" s="9">
        <f t="shared" si="6"/>
        <v>16</v>
      </c>
      <c r="M31" s="1">
        <f t="shared" si="7"/>
        <v>-1</v>
      </c>
      <c r="N31" s="1">
        <f t="shared" si="8"/>
        <v>-1.6577235400764764E-2</v>
      </c>
    </row>
    <row r="32" spans="1:14" x14ac:dyDescent="0.25">
      <c r="A32" s="4">
        <v>20</v>
      </c>
      <c r="B32" s="4" t="s">
        <v>54</v>
      </c>
      <c r="C32" s="11">
        <v>0.36288659793814398</v>
      </c>
      <c r="D32" s="11">
        <v>0.63711340206185596</v>
      </c>
      <c r="E32" s="11">
        <f t="shared" si="0"/>
        <v>-0.43042071197411086</v>
      </c>
      <c r="F32" s="11">
        <f t="shared" si="1"/>
        <v>0.43042071197411086</v>
      </c>
      <c r="G32" s="9">
        <f t="shared" si="2"/>
        <v>20</v>
      </c>
      <c r="H32" s="18">
        <v>3.2969647530675397E-2</v>
      </c>
      <c r="I32" s="12">
        <f t="shared" si="3"/>
        <v>3.4536082474226695E-2</v>
      </c>
      <c r="J32" s="9">
        <f t="shared" si="4"/>
        <v>13</v>
      </c>
      <c r="K32" s="10">
        <f t="shared" si="9"/>
        <v>1.4865045207353267E-2</v>
      </c>
      <c r="L32" s="9">
        <f t="shared" si="6"/>
        <v>13</v>
      </c>
      <c r="M32" s="1">
        <f t="shared" si="7"/>
        <v>-1</v>
      </c>
      <c r="N32" s="1">
        <f t="shared" si="8"/>
        <v>-1.4865045207353267E-2</v>
      </c>
    </row>
    <row r="33" spans="1:14" x14ac:dyDescent="0.25">
      <c r="A33" s="4">
        <v>23</v>
      </c>
      <c r="B33" s="4" t="s">
        <v>55</v>
      </c>
      <c r="C33" s="11">
        <v>0.372343024676277</v>
      </c>
      <c r="D33" s="11">
        <v>0.627656975323723</v>
      </c>
      <c r="E33" s="11">
        <f t="shared" si="0"/>
        <v>-0.40677306344881164</v>
      </c>
      <c r="F33" s="11">
        <f t="shared" si="1"/>
        <v>0.40677306344881164</v>
      </c>
      <c r="G33" s="9">
        <f t="shared" si="2"/>
        <v>16</v>
      </c>
      <c r="H33" s="18">
        <v>3.4779579212127397E-2</v>
      </c>
      <c r="I33" s="12">
        <f t="shared" si="3"/>
        <v>3.273882237967253E-2</v>
      </c>
      <c r="J33" s="9">
        <f t="shared" si="4"/>
        <v>10</v>
      </c>
      <c r="K33" s="10">
        <f t="shared" si="9"/>
        <v>1.3317271073085909E-2</v>
      </c>
      <c r="L33" s="9">
        <f t="shared" si="6"/>
        <v>9</v>
      </c>
      <c r="M33" s="1">
        <f t="shared" si="7"/>
        <v>-1</v>
      </c>
      <c r="N33" s="1">
        <f t="shared" si="8"/>
        <v>-1.3317271073085909E-2</v>
      </c>
    </row>
    <row r="34" spans="1:14" x14ac:dyDescent="0.25">
      <c r="A34" s="4">
        <v>25</v>
      </c>
      <c r="B34" s="4" t="s">
        <v>56</v>
      </c>
      <c r="C34" s="11">
        <v>0.37901997670877002</v>
      </c>
      <c r="D34" s="11">
        <v>0.62098002329123003</v>
      </c>
      <c r="E34" s="11">
        <f t="shared" si="0"/>
        <v>-0.38964223889209476</v>
      </c>
      <c r="F34" s="11">
        <f t="shared" si="1"/>
        <v>0.38964223889209476</v>
      </c>
      <c r="G34" s="9">
        <f t="shared" si="2"/>
        <v>7</v>
      </c>
      <c r="H34" s="18">
        <v>9.4855715305394106E-2</v>
      </c>
      <c r="I34" s="12">
        <f t="shared" si="3"/>
        <v>1.2003941592761774E-2</v>
      </c>
      <c r="J34" s="9">
        <f t="shared" si="4"/>
        <v>2</v>
      </c>
      <c r="K34" s="10">
        <f t="shared" si="9"/>
        <v>4.6772426777336356E-3</v>
      </c>
      <c r="L34" s="9">
        <f t="shared" si="6"/>
        <v>2</v>
      </c>
      <c r="M34" s="1">
        <f t="shared" si="7"/>
        <v>-1</v>
      </c>
      <c r="N34" s="1">
        <f t="shared" si="8"/>
        <v>-4.6772426777336356E-3</v>
      </c>
    </row>
    <row r="35" spans="1:14" x14ac:dyDescent="0.25">
      <c r="A35" s="4">
        <v>27</v>
      </c>
      <c r="B35" s="4" t="s">
        <v>57</v>
      </c>
      <c r="C35" s="13">
        <v>0.35996150144369599</v>
      </c>
      <c r="D35" s="13">
        <v>0.64003849855630401</v>
      </c>
      <c r="E35" s="11">
        <f t="shared" si="0"/>
        <v>-0.4375939849624057</v>
      </c>
      <c r="F35" s="11">
        <f t="shared" si="1"/>
        <v>0.4375939849624057</v>
      </c>
      <c r="G35" s="9">
        <f t="shared" si="2"/>
        <v>23</v>
      </c>
      <c r="H35" s="19">
        <v>1.76574555589545E-2</v>
      </c>
      <c r="I35" s="12">
        <f t="shared" si="3"/>
        <v>6.4485081809431952E-2</v>
      </c>
      <c r="J35" s="9">
        <f t="shared" si="4"/>
        <v>22</v>
      </c>
      <c r="K35" s="10">
        <f t="shared" si="9"/>
        <v>2.8218283919616068E-2</v>
      </c>
      <c r="L35" s="9">
        <f t="shared" si="6"/>
        <v>24</v>
      </c>
      <c r="M35" s="1">
        <f t="shared" si="7"/>
        <v>-1</v>
      </c>
      <c r="N35" s="1">
        <f t="shared" si="8"/>
        <v>-2.8218283919616068E-2</v>
      </c>
    </row>
    <row r="36" spans="1:14" x14ac:dyDescent="0.25">
      <c r="A36" s="4">
        <v>41</v>
      </c>
      <c r="B36" s="4" t="s">
        <v>58</v>
      </c>
      <c r="C36" s="11">
        <v>0.362007168458781</v>
      </c>
      <c r="D36" s="11">
        <v>0.637992831541219</v>
      </c>
      <c r="E36" s="11">
        <f t="shared" si="0"/>
        <v>-0.43258426966292224</v>
      </c>
      <c r="F36" s="11">
        <f t="shared" si="1"/>
        <v>0.43258426966292224</v>
      </c>
      <c r="G36" s="9">
        <f t="shared" si="2"/>
        <v>21</v>
      </c>
      <c r="H36" s="18">
        <v>3.3190578158458203E-2</v>
      </c>
      <c r="I36" s="12">
        <f t="shared" si="3"/>
        <v>3.4306195596518138E-2</v>
      </c>
      <c r="J36" s="9">
        <f t="shared" si="4"/>
        <v>12</v>
      </c>
      <c r="K36" s="10">
        <f t="shared" si="9"/>
        <v>1.4840320567033157E-2</v>
      </c>
      <c r="L36" s="9">
        <f t="shared" si="6"/>
        <v>12</v>
      </c>
      <c r="M36" s="1">
        <f t="shared" si="7"/>
        <v>-1</v>
      </c>
      <c r="N36" s="1">
        <f t="shared" si="8"/>
        <v>-1.4840320567033157E-2</v>
      </c>
    </row>
    <row r="37" spans="1:14" x14ac:dyDescent="0.25">
      <c r="A37" s="4">
        <v>44</v>
      </c>
      <c r="B37" s="4" t="s">
        <v>59</v>
      </c>
      <c r="C37" s="11">
        <v>0.380706287683032</v>
      </c>
      <c r="D37" s="11">
        <v>0.61929371231696795</v>
      </c>
      <c r="E37" s="11">
        <f t="shared" si="0"/>
        <v>-0.38525730180806639</v>
      </c>
      <c r="F37" s="11">
        <f t="shared" si="1"/>
        <v>0.38525730180806639</v>
      </c>
      <c r="G37" s="9">
        <f t="shared" si="2"/>
        <v>6</v>
      </c>
      <c r="H37" s="18">
        <v>1.9730804527378399E-2</v>
      </c>
      <c r="I37" s="12">
        <f t="shared" si="3"/>
        <v>5.7708871662359912E-2</v>
      </c>
      <c r="J37" s="9">
        <f t="shared" si="4"/>
        <v>19</v>
      </c>
      <c r="K37" s="10">
        <f t="shared" si="9"/>
        <v>2.2232764187028763E-2</v>
      </c>
      <c r="L37" s="9">
        <f t="shared" si="6"/>
        <v>19</v>
      </c>
      <c r="M37" s="1">
        <f t="shared" si="7"/>
        <v>-1</v>
      </c>
      <c r="N37" s="1">
        <f t="shared" si="8"/>
        <v>-2.2232764187028763E-2</v>
      </c>
    </row>
    <row r="38" spans="1:14" x14ac:dyDescent="0.25">
      <c r="A38" s="4">
        <v>47</v>
      </c>
      <c r="B38" s="4" t="s">
        <v>60</v>
      </c>
      <c r="C38" s="11">
        <v>0.35752877613342698</v>
      </c>
      <c r="D38" s="11">
        <v>0.64247122386657296</v>
      </c>
      <c r="E38" s="11">
        <f t="shared" si="0"/>
        <v>-0.44351005484460765</v>
      </c>
      <c r="F38" s="11">
        <f t="shared" si="1"/>
        <v>0.44351005484460765</v>
      </c>
      <c r="G38" s="9">
        <f t="shared" si="2"/>
        <v>28</v>
      </c>
      <c r="H38" s="18">
        <v>3.6173141633527098E-2</v>
      </c>
      <c r="I38" s="12">
        <f t="shared" si="3"/>
        <v>3.14775663612872E-2</v>
      </c>
      <c r="J38" s="9">
        <f t="shared" si="4"/>
        <v>9</v>
      </c>
      <c r="K38" s="10">
        <f t="shared" si="9"/>
        <v>1.3960617183269262E-2</v>
      </c>
      <c r="L38" s="9">
        <f t="shared" si="6"/>
        <v>11</v>
      </c>
      <c r="M38" s="1">
        <f t="shared" si="7"/>
        <v>-1</v>
      </c>
      <c r="N38" s="1">
        <f t="shared" si="8"/>
        <v>-1.3960617183269262E-2</v>
      </c>
    </row>
    <row r="39" spans="1:14" x14ac:dyDescent="0.25">
      <c r="A39" s="4">
        <v>50</v>
      </c>
      <c r="B39" s="4" t="s">
        <v>61</v>
      </c>
      <c r="C39" s="11">
        <v>0.37827606290040799</v>
      </c>
      <c r="D39" s="11">
        <v>0.62172393709959195</v>
      </c>
      <c r="E39" s="11">
        <f t="shared" si="0"/>
        <v>-0.391569086651053</v>
      </c>
      <c r="F39" s="11">
        <f t="shared" si="1"/>
        <v>0.391569086651053</v>
      </c>
      <c r="G39" s="9">
        <f t="shared" si="2"/>
        <v>8</v>
      </c>
      <c r="H39" s="18">
        <v>2.9179837531015301E-2</v>
      </c>
      <c r="I39" s="12">
        <f t="shared" si="3"/>
        <v>3.9021549213744761E-2</v>
      </c>
      <c r="J39" s="9">
        <f t="shared" si="4"/>
        <v>16</v>
      </c>
      <c r="K39" s="10">
        <f t="shared" si="9"/>
        <v>1.5279632385335151E-2</v>
      </c>
      <c r="L39" s="9">
        <f t="shared" si="6"/>
        <v>14</v>
      </c>
      <c r="M39" s="1">
        <f t="shared" si="7"/>
        <v>-1</v>
      </c>
      <c r="N39" s="1">
        <f t="shared" si="8"/>
        <v>-1.5279632385335151E-2</v>
      </c>
    </row>
    <row r="40" spans="1:14" x14ac:dyDescent="0.25">
      <c r="A40" s="4">
        <v>52</v>
      </c>
      <c r="B40" s="4" t="s">
        <v>62</v>
      </c>
      <c r="C40" s="11">
        <v>0.360477510125773</v>
      </c>
      <c r="D40" s="11">
        <v>0.639522489874227</v>
      </c>
      <c r="E40" s="11">
        <f t="shared" si="0"/>
        <v>-0.43633333333333274</v>
      </c>
      <c r="F40" s="11">
        <f t="shared" si="1"/>
        <v>0.43633333333333274</v>
      </c>
      <c r="G40" s="9">
        <f t="shared" si="2"/>
        <v>22</v>
      </c>
      <c r="H40" s="18">
        <v>3.9860983651133497E-2</v>
      </c>
      <c r="I40" s="12">
        <f t="shared" si="3"/>
        <v>2.8565337881048786E-2</v>
      </c>
      <c r="J40" s="9">
        <f t="shared" si="4"/>
        <v>8</v>
      </c>
      <c r="K40" s="10">
        <f t="shared" si="9"/>
        <v>1.2464009095430937E-2</v>
      </c>
      <c r="L40" s="9">
        <f t="shared" si="6"/>
        <v>8</v>
      </c>
      <c r="M40" s="1">
        <f t="shared" si="7"/>
        <v>-1</v>
      </c>
      <c r="N40" s="1">
        <f t="shared" si="8"/>
        <v>-1.2464009095430937E-2</v>
      </c>
    </row>
    <row r="41" spans="1:14" ht="13.9" customHeight="1" x14ac:dyDescent="0.25">
      <c r="A41" s="4">
        <v>54</v>
      </c>
      <c r="B41" s="4" t="s">
        <v>63</v>
      </c>
      <c r="C41" s="11">
        <v>0.36977091633466103</v>
      </c>
      <c r="D41" s="11">
        <v>0.63022908366533903</v>
      </c>
      <c r="E41" s="11">
        <f t="shared" si="0"/>
        <v>-0.41327538522323282</v>
      </c>
      <c r="F41" s="11">
        <f t="shared" si="1"/>
        <v>0.41327538522323282</v>
      </c>
      <c r="G41" s="9">
        <f t="shared" si="2"/>
        <v>18</v>
      </c>
      <c r="H41" s="18">
        <v>3.4125284660616602E-2</v>
      </c>
      <c r="I41" s="12">
        <f t="shared" si="3"/>
        <v>3.336653386454172E-2</v>
      </c>
      <c r="J41" s="9">
        <f t="shared" si="4"/>
        <v>11</v>
      </c>
      <c r="K41" s="10">
        <f t="shared" si="9"/>
        <v>1.3789567136432522E-2</v>
      </c>
      <c r="L41" s="9">
        <f t="shared" si="6"/>
        <v>10</v>
      </c>
      <c r="M41" s="1">
        <f t="shared" si="7"/>
        <v>-1</v>
      </c>
      <c r="N41" s="1">
        <f t="shared" si="8"/>
        <v>-1.3789567136432522E-2</v>
      </c>
    </row>
    <row r="42" spans="1:14" x14ac:dyDescent="0.25">
      <c r="A42" s="4">
        <v>63</v>
      </c>
      <c r="B42" s="4" t="s">
        <v>64</v>
      </c>
      <c r="C42" s="11">
        <v>0.39044289044288999</v>
      </c>
      <c r="D42" s="11">
        <v>0.60955710955710996</v>
      </c>
      <c r="E42" s="11">
        <f t="shared" si="0"/>
        <v>-0.35946462715105276</v>
      </c>
      <c r="F42" s="11">
        <f t="shared" si="1"/>
        <v>0.35946462715105276</v>
      </c>
      <c r="G42" s="9">
        <f t="shared" si="2"/>
        <v>2</v>
      </c>
      <c r="H42" s="18">
        <v>1.45814214336698E-2</v>
      </c>
      <c r="I42" s="12">
        <f t="shared" si="3"/>
        <v>7.8088578088578053E-2</v>
      </c>
      <c r="J42" s="9">
        <f t="shared" si="4"/>
        <v>24</v>
      </c>
      <c r="K42" s="10">
        <f t="shared" si="9"/>
        <v>2.8070081607366577E-2</v>
      </c>
      <c r="L42" s="9">
        <f t="shared" si="6"/>
        <v>23</v>
      </c>
      <c r="M42" s="1">
        <f t="shared" si="7"/>
        <v>-1</v>
      </c>
      <c r="N42" s="1">
        <f t="shared" si="8"/>
        <v>-2.8070081607366577E-2</v>
      </c>
    </row>
    <row r="43" spans="1:14" x14ac:dyDescent="0.25">
      <c r="A43" s="4">
        <v>66</v>
      </c>
      <c r="B43" s="4" t="s">
        <v>65</v>
      </c>
      <c r="C43" s="11">
        <v>0.383447600391773</v>
      </c>
      <c r="D43" s="11">
        <v>0.61655239960822705</v>
      </c>
      <c r="E43" s="11">
        <f t="shared" si="0"/>
        <v>-0.37807783955520197</v>
      </c>
      <c r="F43" s="11">
        <f t="shared" si="1"/>
        <v>0.37807783955520197</v>
      </c>
      <c r="G43" s="9">
        <f t="shared" si="2"/>
        <v>3</v>
      </c>
      <c r="H43" s="18">
        <v>1.73515516127936E-2</v>
      </c>
      <c r="I43" s="12">
        <f t="shared" si="3"/>
        <v>6.5621939275220156E-2</v>
      </c>
      <c r="J43" s="9">
        <f t="shared" si="4"/>
        <v>23</v>
      </c>
      <c r="K43" s="10">
        <f t="shared" si="9"/>
        <v>2.4810201028597892E-2</v>
      </c>
      <c r="L43" s="9">
        <f t="shared" si="6"/>
        <v>21</v>
      </c>
      <c r="M43" s="1">
        <f t="shared" si="7"/>
        <v>-1</v>
      </c>
      <c r="N43" s="1">
        <f t="shared" si="8"/>
        <v>-2.4810201028597892E-2</v>
      </c>
    </row>
    <row r="44" spans="1:14" x14ac:dyDescent="0.25">
      <c r="A44" s="4">
        <v>68</v>
      </c>
      <c r="B44" s="4" t="s">
        <v>66</v>
      </c>
      <c r="C44" s="11">
        <v>0.380857922142326</v>
      </c>
      <c r="D44" s="11">
        <v>0.61914207785767394</v>
      </c>
      <c r="E44" s="11">
        <f t="shared" si="0"/>
        <v>-0.3848618342010407</v>
      </c>
      <c r="F44" s="11">
        <f t="shared" si="1"/>
        <v>0.3848618342010407</v>
      </c>
      <c r="G44" s="9">
        <f t="shared" si="2"/>
        <v>5</v>
      </c>
      <c r="H44" s="18">
        <v>6.8539478603718396E-2</v>
      </c>
      <c r="I44" s="12">
        <f t="shared" si="3"/>
        <v>1.6612943218447775E-2</v>
      </c>
      <c r="J44" s="9">
        <f t="shared" si="4"/>
        <v>4</v>
      </c>
      <c r="K44" s="10">
        <f t="shared" si="9"/>
        <v>6.393687798529551E-3</v>
      </c>
      <c r="L44" s="9">
        <f t="shared" si="6"/>
        <v>3</v>
      </c>
      <c r="M44" s="1">
        <f t="shared" si="7"/>
        <v>-1</v>
      </c>
      <c r="N44" s="1">
        <f t="shared" si="8"/>
        <v>-6.393687798529551E-3</v>
      </c>
    </row>
    <row r="45" spans="1:14" x14ac:dyDescent="0.25">
      <c r="A45" s="4">
        <v>70</v>
      </c>
      <c r="B45" s="4" t="s">
        <v>67</v>
      </c>
      <c r="C45" s="11">
        <v>0.35773273273273298</v>
      </c>
      <c r="D45" s="11">
        <v>0.64226726726726702</v>
      </c>
      <c r="E45" s="11">
        <f t="shared" si="0"/>
        <v>-0.44301578024546989</v>
      </c>
      <c r="F45" s="11">
        <f t="shared" si="1"/>
        <v>0.44301578024546989</v>
      </c>
      <c r="G45" s="9">
        <f t="shared" si="2"/>
        <v>27</v>
      </c>
      <c r="H45" s="18">
        <v>2.2636892015907E-2</v>
      </c>
      <c r="I45" s="12">
        <f t="shared" si="3"/>
        <v>5.0300300300300194E-2</v>
      </c>
      <c r="J45" s="9">
        <f t="shared" si="4"/>
        <v>18</v>
      </c>
      <c r="K45" s="10">
        <f t="shared" si="9"/>
        <v>2.2283826784118933E-2</v>
      </c>
      <c r="L45" s="9">
        <f t="shared" si="6"/>
        <v>20</v>
      </c>
      <c r="M45" s="1">
        <f t="shared" si="7"/>
        <v>-1</v>
      </c>
      <c r="N45" s="1">
        <f t="shared" si="8"/>
        <v>-2.2283826784118933E-2</v>
      </c>
    </row>
    <row r="46" spans="1:14" x14ac:dyDescent="0.25">
      <c r="A46" s="4">
        <v>73</v>
      </c>
      <c r="B46" s="4" t="s">
        <v>68</v>
      </c>
      <c r="C46" s="11">
        <v>0.37809523809523798</v>
      </c>
      <c r="D46" s="11">
        <v>0.62190476190476196</v>
      </c>
      <c r="E46" s="11">
        <f t="shared" si="0"/>
        <v>-0.39203675344563577</v>
      </c>
      <c r="F46" s="11">
        <f t="shared" si="1"/>
        <v>0.39203675344563577</v>
      </c>
      <c r="G46" s="9">
        <f t="shared" si="2"/>
        <v>9</v>
      </c>
      <c r="H46" s="18">
        <v>4.4610992148465402E-2</v>
      </c>
      <c r="I46" s="12">
        <f t="shared" si="3"/>
        <v>2.5523809523809452E-2</v>
      </c>
      <c r="J46" s="9">
        <f t="shared" si="4"/>
        <v>6</v>
      </c>
      <c r="K46" s="10">
        <f t="shared" si="9"/>
        <v>1.0006271421279056E-2</v>
      </c>
      <c r="L46" s="9">
        <f t="shared" si="6"/>
        <v>6</v>
      </c>
      <c r="M46" s="1">
        <f t="shared" si="7"/>
        <v>-1</v>
      </c>
      <c r="N46" s="1">
        <f t="shared" si="8"/>
        <v>-1.0006271421279056E-2</v>
      </c>
    </row>
    <row r="47" spans="1:14" x14ac:dyDescent="0.25">
      <c r="A47" s="4">
        <v>76</v>
      </c>
      <c r="B47" s="4" t="s">
        <v>69</v>
      </c>
      <c r="C47" s="11">
        <v>0.38304751194827102</v>
      </c>
      <c r="D47" s="11">
        <v>0.61695248805172898</v>
      </c>
      <c r="E47" s="11">
        <f t="shared" si="0"/>
        <v>-0.37912964228753698</v>
      </c>
      <c r="F47" s="11">
        <f t="shared" si="1"/>
        <v>0.37912964228753698</v>
      </c>
      <c r="G47" s="9">
        <f t="shared" si="2"/>
        <v>4</v>
      </c>
      <c r="H47" s="18">
        <v>6.0450018694129998E-2</v>
      </c>
      <c r="I47" s="12">
        <f t="shared" si="3"/>
        <v>1.88360978352544E-2</v>
      </c>
      <c r="J47" s="9">
        <f t="shared" si="4"/>
        <v>5</v>
      </c>
      <c r="K47" s="10">
        <f t="shared" si="9"/>
        <v>7.1413230343730502E-3</v>
      </c>
      <c r="L47" s="9">
        <f t="shared" si="6"/>
        <v>5</v>
      </c>
      <c r="M47" s="1">
        <f t="shared" si="7"/>
        <v>-1</v>
      </c>
      <c r="N47" s="1">
        <f t="shared" si="8"/>
        <v>-7.1413230343730502E-3</v>
      </c>
    </row>
    <row r="48" spans="1:14" x14ac:dyDescent="0.25">
      <c r="A48" s="4">
        <v>81</v>
      </c>
      <c r="B48" s="4" t="s">
        <v>70</v>
      </c>
      <c r="C48" s="11">
        <v>0.37108190091000998</v>
      </c>
      <c r="D48" s="11">
        <v>0.62891809908998997</v>
      </c>
      <c r="E48" s="11">
        <f t="shared" si="0"/>
        <v>-0.40996784565916428</v>
      </c>
      <c r="F48" s="11">
        <f t="shared" si="1"/>
        <v>0.40996784565916428</v>
      </c>
      <c r="G48" s="9">
        <f t="shared" si="2"/>
        <v>17</v>
      </c>
      <c r="H48" s="18">
        <v>8.4038611875871007E-3</v>
      </c>
      <c r="I48" s="12">
        <f t="shared" si="3"/>
        <v>0.13549039433771451</v>
      </c>
      <c r="J48" s="9">
        <f t="shared" si="4"/>
        <v>27</v>
      </c>
      <c r="K48" s="10">
        <f t="shared" si="9"/>
        <v>5.554670507414345E-2</v>
      </c>
      <c r="L48" s="9">
        <f t="shared" si="6"/>
        <v>27</v>
      </c>
      <c r="M48" s="1">
        <f t="shared" si="7"/>
        <v>-1</v>
      </c>
      <c r="N48" s="1">
        <f t="shared" si="8"/>
        <v>-5.554670507414345E-2</v>
      </c>
    </row>
    <row r="49" spans="1:25" x14ac:dyDescent="0.25">
      <c r="A49" s="4">
        <v>85</v>
      </c>
      <c r="B49" s="4" t="s">
        <v>71</v>
      </c>
      <c r="C49" s="11">
        <v>0.37523992322456801</v>
      </c>
      <c r="D49" s="11">
        <v>0.62476007677543199</v>
      </c>
      <c r="E49" s="11">
        <f t="shared" si="0"/>
        <v>-0.3993855606758836</v>
      </c>
      <c r="F49" s="11">
        <f t="shared" si="1"/>
        <v>0.3993855606758836</v>
      </c>
      <c r="G49" s="9">
        <f t="shared" si="2"/>
        <v>13</v>
      </c>
      <c r="H49" s="18">
        <v>1.77084395499813E-2</v>
      </c>
      <c r="I49" s="12">
        <f t="shared" si="3"/>
        <v>6.4299424184260906E-2</v>
      </c>
      <c r="J49" s="9">
        <f t="shared" si="4"/>
        <v>21</v>
      </c>
      <c r="K49" s="10">
        <f t="shared" si="9"/>
        <v>2.5680261578967512E-2</v>
      </c>
      <c r="L49" s="9">
        <f t="shared" si="6"/>
        <v>22</v>
      </c>
      <c r="M49" s="1">
        <f t="shared" si="7"/>
        <v>-1</v>
      </c>
      <c r="N49" s="1">
        <f t="shared" si="8"/>
        <v>-2.5680261578967512E-2</v>
      </c>
    </row>
    <row r="50" spans="1:25" x14ac:dyDescent="0.25">
      <c r="A50" s="4">
        <v>86</v>
      </c>
      <c r="B50" s="4" t="s">
        <v>72</v>
      </c>
      <c r="C50" s="11">
        <v>0.35816062176165803</v>
      </c>
      <c r="D50" s="11">
        <v>0.64183937823834203</v>
      </c>
      <c r="E50" s="11">
        <f t="shared" si="0"/>
        <v>-0.44197780020181643</v>
      </c>
      <c r="F50" s="11">
        <f t="shared" si="1"/>
        <v>0.44197780020181643</v>
      </c>
      <c r="G50" s="9">
        <f t="shared" si="2"/>
        <v>25</v>
      </c>
      <c r="H50" s="18">
        <v>1.31198803575677E-2</v>
      </c>
      <c r="I50" s="12">
        <f t="shared" si="3"/>
        <v>8.678756476683934E-2</v>
      </c>
      <c r="J50" s="9">
        <f t="shared" si="4"/>
        <v>26</v>
      </c>
      <c r="K50" s="10">
        <f t="shared" si="9"/>
        <v>3.8358176960520324E-2</v>
      </c>
      <c r="L50" s="9">
        <f t="shared" si="6"/>
        <v>26</v>
      </c>
      <c r="M50" s="1">
        <f t="shared" si="7"/>
        <v>-1</v>
      </c>
      <c r="N50" s="1">
        <f t="shared" si="8"/>
        <v>-3.8358176960520324E-2</v>
      </c>
    </row>
    <row r="51" spans="1:25" ht="13.9" customHeight="1" x14ac:dyDescent="0.25">
      <c r="A51" s="4">
        <v>88</v>
      </c>
      <c r="B51" s="4" t="s">
        <v>73</v>
      </c>
      <c r="C51" s="11">
        <v>0.37313432835820898</v>
      </c>
      <c r="D51" s="11">
        <v>0.62686567164179097</v>
      </c>
      <c r="E51" s="11">
        <f t="shared" si="0"/>
        <v>-0.40476190476190466</v>
      </c>
      <c r="F51" s="11">
        <f t="shared" si="1"/>
        <v>0.40476190476190466</v>
      </c>
      <c r="G51" s="9">
        <f t="shared" si="2"/>
        <v>14</v>
      </c>
      <c r="H51" s="18">
        <v>1.13864246626559E-3</v>
      </c>
      <c r="I51" s="12">
        <f t="shared" si="3"/>
        <v>1</v>
      </c>
      <c r="J51" s="9">
        <f t="shared" si="4"/>
        <v>33</v>
      </c>
      <c r="K51" s="10">
        <f t="shared" si="9"/>
        <v>0.40476190476190466</v>
      </c>
      <c r="L51" s="9">
        <f t="shared" si="6"/>
        <v>33</v>
      </c>
      <c r="M51" s="1">
        <f t="shared" si="7"/>
        <v>-1</v>
      </c>
      <c r="N51" s="1">
        <f t="shared" si="8"/>
        <v>-0.40476190476190466</v>
      </c>
    </row>
    <row r="52" spans="1:25" x14ac:dyDescent="0.25">
      <c r="A52" s="4">
        <v>91</v>
      </c>
      <c r="B52" s="4" t="s">
        <v>74</v>
      </c>
      <c r="C52" s="11">
        <v>0.33727810650887602</v>
      </c>
      <c r="D52" s="11">
        <v>0.66272189349112398</v>
      </c>
      <c r="E52" s="11">
        <f t="shared" si="0"/>
        <v>-0.49107142857142794</v>
      </c>
      <c r="F52" s="11">
        <f t="shared" si="1"/>
        <v>0.49107142857142794</v>
      </c>
      <c r="G52" s="9">
        <f t="shared" si="2"/>
        <v>32</v>
      </c>
      <c r="H52" s="18">
        <v>2.87209816117739E-3</v>
      </c>
      <c r="I52" s="12">
        <f t="shared" si="3"/>
        <v>0.39644970414201097</v>
      </c>
      <c r="J52" s="9">
        <f t="shared" si="4"/>
        <v>30</v>
      </c>
      <c r="K52" s="10">
        <f t="shared" si="9"/>
        <v>0.19468512256973727</v>
      </c>
      <c r="L52" s="9">
        <f t="shared" si="6"/>
        <v>30</v>
      </c>
      <c r="M52" s="1">
        <f t="shared" si="7"/>
        <v>-1</v>
      </c>
      <c r="N52" s="1">
        <f t="shared" si="8"/>
        <v>-0.19468512256973727</v>
      </c>
    </row>
    <row r="53" spans="1:25" x14ac:dyDescent="0.25">
      <c r="A53" s="4">
        <v>94</v>
      </c>
      <c r="B53" s="4" t="s">
        <v>75</v>
      </c>
      <c r="C53" s="11">
        <v>0.34358974358974398</v>
      </c>
      <c r="D53" s="11">
        <v>0.65641025641025597</v>
      </c>
      <c r="E53" s="11">
        <f t="shared" si="0"/>
        <v>-0.47656249999999906</v>
      </c>
      <c r="F53" s="11">
        <f t="shared" si="1"/>
        <v>0.47656249999999906</v>
      </c>
      <c r="G53" s="9">
        <f t="shared" si="2"/>
        <v>31</v>
      </c>
      <c r="H53" s="18">
        <v>1.65697970837157E-3</v>
      </c>
      <c r="I53" s="12">
        <f t="shared" si="3"/>
        <v>0.68717948717948618</v>
      </c>
      <c r="J53" s="9">
        <f t="shared" si="4"/>
        <v>32</v>
      </c>
      <c r="K53" s="10">
        <f t="shared" si="9"/>
        <v>0.32748397435897325</v>
      </c>
      <c r="L53" s="9">
        <f t="shared" si="6"/>
        <v>32</v>
      </c>
      <c r="M53" s="1">
        <f t="shared" si="7"/>
        <v>-1</v>
      </c>
      <c r="N53" s="1">
        <f t="shared" si="8"/>
        <v>-0.32748397435897325</v>
      </c>
    </row>
    <row r="54" spans="1:25" x14ac:dyDescent="0.25">
      <c r="A54" s="4">
        <v>95</v>
      </c>
      <c r="B54" s="4" t="s">
        <v>76</v>
      </c>
      <c r="C54" s="11">
        <v>0.35420743639921698</v>
      </c>
      <c r="D54" s="11">
        <v>0.64579256360078297</v>
      </c>
      <c r="E54" s="11">
        <f t="shared" si="0"/>
        <v>-0.45151515151515204</v>
      </c>
      <c r="F54" s="11">
        <f t="shared" si="1"/>
        <v>0.45151515151515204</v>
      </c>
      <c r="G54" s="9">
        <f t="shared" si="2"/>
        <v>29</v>
      </c>
      <c r="H54" s="18">
        <v>4.3421365691173001E-3</v>
      </c>
      <c r="I54" s="12">
        <f t="shared" si="3"/>
        <v>0.26223091976516555</v>
      </c>
      <c r="J54" s="9">
        <f t="shared" si="4"/>
        <v>28</v>
      </c>
      <c r="K54" s="10">
        <f t="shared" si="9"/>
        <v>0.11840123346972641</v>
      </c>
      <c r="L54" s="9">
        <f t="shared" si="6"/>
        <v>28</v>
      </c>
      <c r="M54" s="1">
        <f t="shared" si="7"/>
        <v>-1</v>
      </c>
      <c r="N54" s="1">
        <f t="shared" si="8"/>
        <v>-0.11840123346972641</v>
      </c>
    </row>
    <row r="55" spans="1:25" x14ac:dyDescent="0.25">
      <c r="A55" s="4">
        <v>97</v>
      </c>
      <c r="B55" s="4" t="s">
        <v>77</v>
      </c>
      <c r="C55" s="11">
        <v>0.34883720930232598</v>
      </c>
      <c r="D55" s="11">
        <v>0.65116279069767402</v>
      </c>
      <c r="E55" s="11">
        <f t="shared" si="0"/>
        <v>-0.46428571428571336</v>
      </c>
      <c r="F55" s="11">
        <f t="shared" si="1"/>
        <v>0.46428571428571336</v>
      </c>
      <c r="G55" s="9">
        <f t="shared" si="2"/>
        <v>30</v>
      </c>
      <c r="H55" s="18">
        <v>2.5576968831786799E-3</v>
      </c>
      <c r="I55" s="12">
        <f t="shared" si="3"/>
        <v>0.445182724252491</v>
      </c>
      <c r="J55" s="9">
        <f t="shared" si="4"/>
        <v>31</v>
      </c>
      <c r="K55" s="10">
        <f t="shared" si="9"/>
        <v>0.20669197911722756</v>
      </c>
      <c r="L55" s="9">
        <f t="shared" si="6"/>
        <v>31</v>
      </c>
      <c r="M55" s="1">
        <f t="shared" si="7"/>
        <v>-1</v>
      </c>
      <c r="N55" s="1">
        <f t="shared" si="8"/>
        <v>-0.20669197911722756</v>
      </c>
    </row>
    <row r="56" spans="1:25" x14ac:dyDescent="0.25">
      <c r="A56" s="4">
        <v>99</v>
      </c>
      <c r="B56" s="4" t="s">
        <v>78</v>
      </c>
      <c r="C56" s="11">
        <v>0.33467741935483902</v>
      </c>
      <c r="D56" s="11">
        <v>0.66532258064516103</v>
      </c>
      <c r="E56" s="11">
        <f t="shared" si="0"/>
        <v>-0.49696969696969628</v>
      </c>
      <c r="F56" s="11">
        <f t="shared" si="1"/>
        <v>0.49696969696969628</v>
      </c>
      <c r="G56" s="9">
        <f t="shared" si="2"/>
        <v>33</v>
      </c>
      <c r="H56" s="18">
        <v>4.2146765915502503E-3</v>
      </c>
      <c r="I56" s="12">
        <f t="shared" si="3"/>
        <v>0.27016129032258018</v>
      </c>
      <c r="J56" s="9">
        <f t="shared" si="4"/>
        <v>29</v>
      </c>
      <c r="K56" s="10">
        <f t="shared" si="9"/>
        <v>0.13426197458455483</v>
      </c>
      <c r="L56" s="9">
        <f t="shared" si="6"/>
        <v>29</v>
      </c>
      <c r="M56" s="1">
        <f t="shared" si="7"/>
        <v>-1</v>
      </c>
      <c r="N56" s="1">
        <f t="shared" si="8"/>
        <v>-0.13426197458455483</v>
      </c>
    </row>
    <row r="57" spans="1:25" hidden="1" x14ac:dyDescent="0.25">
      <c r="A57" s="4"/>
      <c r="B57" s="4"/>
      <c r="C57" s="28"/>
      <c r="D57" s="28"/>
      <c r="E57" s="28"/>
      <c r="F57" s="28"/>
      <c r="G57" s="6"/>
      <c r="H57" s="28"/>
      <c r="I57" s="28"/>
      <c r="J57" s="6"/>
      <c r="K57" s="29"/>
      <c r="L57" s="6"/>
    </row>
    <row r="58" spans="1:25" s="8" customFormat="1" hidden="1" x14ac:dyDescent="0.25">
      <c r="A58" s="28"/>
      <c r="B58" s="28"/>
      <c r="C58" s="28"/>
      <c r="D58" s="28"/>
      <c r="E58" s="28"/>
      <c r="F58" s="28"/>
      <c r="G58" s="7" t="s">
        <v>103</v>
      </c>
      <c r="H58" s="7">
        <f>MAX(H24:H56)</f>
        <v>0.115113354406716</v>
      </c>
      <c r="I58" s="28"/>
      <c r="J58" s="7" t="s">
        <v>103</v>
      </c>
      <c r="K58" s="7">
        <f>MAX(K24:K56)</f>
        <v>0.40476190476190466</v>
      </c>
      <c r="L58" s="28"/>
    </row>
    <row r="59" spans="1:25" s="8" customFormat="1" hidden="1" x14ac:dyDescent="0.25">
      <c r="A59" s="28"/>
      <c r="B59" s="28"/>
      <c r="C59" s="28"/>
      <c r="D59" s="28"/>
      <c r="E59" s="28"/>
      <c r="F59" s="28"/>
      <c r="G59" s="7" t="s">
        <v>79</v>
      </c>
      <c r="H59" s="7">
        <f>MIN(H24:H56)</f>
        <v>1.13864246626559E-3</v>
      </c>
      <c r="I59" s="28"/>
      <c r="J59" s="7" t="s">
        <v>79</v>
      </c>
      <c r="K59" s="7">
        <f>MIN(K24:K56)</f>
        <v>3.9137215044123949E-3</v>
      </c>
      <c r="L59" s="28"/>
    </row>
    <row r="60" spans="1:25" hidden="1" x14ac:dyDescent="0.25">
      <c r="A60" s="4"/>
      <c r="B60" s="4"/>
      <c r="C60" s="28"/>
      <c r="D60" s="28"/>
      <c r="E60" s="28"/>
      <c r="F60" s="28"/>
      <c r="G60" s="6"/>
      <c r="H60" s="28"/>
      <c r="I60" s="28"/>
      <c r="J60" s="6"/>
      <c r="K60" s="29"/>
      <c r="L60" s="6"/>
    </row>
    <row r="61" spans="1:25" customFormat="1" ht="13.15" customHeight="1" x14ac:dyDescent="0.25">
      <c r="A61" s="25" t="s">
        <v>80</v>
      </c>
      <c r="B61" s="25"/>
      <c r="C61" s="25"/>
      <c r="D61" s="25"/>
      <c r="E61" s="25"/>
      <c r="F61" s="25"/>
      <c r="G61" s="25"/>
      <c r="H61" s="25"/>
      <c r="I61" s="25"/>
      <c r="J61" s="25"/>
      <c r="K61" s="25"/>
      <c r="L61" s="25"/>
      <c r="M61" s="1"/>
      <c r="N61" s="1"/>
      <c r="O61" s="1"/>
      <c r="P61" s="1"/>
      <c r="Q61" s="1"/>
      <c r="R61" s="1"/>
      <c r="S61" s="1"/>
      <c r="T61" s="1"/>
      <c r="U61" s="1"/>
      <c r="V61" s="1"/>
      <c r="W61" s="1"/>
      <c r="X61" s="1"/>
      <c r="Y61" s="1"/>
    </row>
    <row r="62" spans="1:25" customFormat="1" ht="13.15" customHeight="1" x14ac:dyDescent="0.25">
      <c r="A62" s="26" t="s">
        <v>81</v>
      </c>
      <c r="B62" s="26"/>
      <c r="C62" s="10">
        <f>AVERAGE(C24:C56)</f>
        <v>0.36780743925148723</v>
      </c>
      <c r="D62" s="10">
        <f>AVERAGE(D24:D56)</f>
        <v>0.63219256074851293</v>
      </c>
      <c r="E62" s="10">
        <f>AVERAGE(E24:E56)</f>
        <v>-0.41738178481509081</v>
      </c>
      <c r="F62" s="10">
        <f>AVERAGE(F24:F56)</f>
        <v>0.41738178481509081</v>
      </c>
      <c r="G62" s="4" t="s">
        <v>82</v>
      </c>
      <c r="H62" s="10">
        <f>AVERAGE(H24:H56)</f>
        <v>3.030303030303029E-2</v>
      </c>
      <c r="I62" s="10">
        <f>AVERAGE(I24:I56)</f>
        <v>0.13008815955001948</v>
      </c>
      <c r="J62" s="4" t="s">
        <v>82</v>
      </c>
      <c r="K62" s="10">
        <f>AVERAGE(K24:K56)</f>
        <v>5.7153251315480005E-2</v>
      </c>
      <c r="L62" s="4" t="s">
        <v>82</v>
      </c>
      <c r="M62" s="1"/>
      <c r="N62" s="1"/>
      <c r="O62" s="1"/>
      <c r="P62" s="1"/>
      <c r="Q62" s="1"/>
      <c r="R62" s="1"/>
      <c r="S62" s="1"/>
      <c r="T62" s="1"/>
      <c r="U62" s="1"/>
      <c r="V62" s="1"/>
      <c r="W62" s="1"/>
      <c r="X62" s="1"/>
      <c r="Y62" s="1"/>
    </row>
    <row r="63" spans="1:25" customFormat="1" ht="13.15" customHeight="1" x14ac:dyDescent="0.25">
      <c r="A63" s="26" t="s">
        <v>83</v>
      </c>
      <c r="B63" s="26"/>
      <c r="C63" s="10">
        <f>_xlfn.STDEV.S(C24:C56)</f>
        <v>1.4674036770348634E-2</v>
      </c>
      <c r="D63" s="10">
        <f>_xlfn.STDEV.S(D24:D56)</f>
        <v>1.4674036770348634E-2</v>
      </c>
      <c r="E63" s="10">
        <f>_xlfn.STDEV.S(E24:E56)</f>
        <v>3.652374954015123E-2</v>
      </c>
      <c r="F63" s="10">
        <f>_xlfn.STDEV.S(F24:F56)</f>
        <v>3.652374954015123E-2</v>
      </c>
      <c r="G63" s="4" t="s">
        <v>82</v>
      </c>
      <c r="H63" s="10">
        <f>_xlfn.STDEV.S(H24:H56)</f>
        <v>2.6471974580128409E-2</v>
      </c>
      <c r="I63" s="10">
        <f>_xlfn.STDEV.S(I24:I56)</f>
        <v>0.21562625373015643</v>
      </c>
      <c r="J63" s="4" t="s">
        <v>82</v>
      </c>
      <c r="K63" s="10">
        <f>_xlfn.STDEV.S(K24:K56)</f>
        <v>9.4969037560280176E-2</v>
      </c>
      <c r="L63" s="4" t="s">
        <v>82</v>
      </c>
      <c r="M63" s="1"/>
      <c r="N63" s="1"/>
      <c r="O63" s="1"/>
      <c r="P63" s="1"/>
      <c r="Q63" s="1"/>
      <c r="R63" s="1"/>
      <c r="S63" s="1"/>
      <c r="T63" s="1"/>
      <c r="U63" s="1"/>
      <c r="V63" s="1"/>
      <c r="W63" s="1"/>
      <c r="X63" s="1"/>
      <c r="Y63" s="1"/>
    </row>
    <row r="64" spans="1:25" customFormat="1" ht="13.15" customHeight="1" x14ac:dyDescent="0.25">
      <c r="A64" s="26" t="s">
        <v>84</v>
      </c>
      <c r="B64" s="26"/>
      <c r="C64" s="10">
        <f>_xlfn.VAR.S(C24:C56)</f>
        <v>2.1532735513754374E-4</v>
      </c>
      <c r="D64" s="10">
        <f>_xlfn.VAR.S(D24:D56)</f>
        <v>2.1532735513754374E-4</v>
      </c>
      <c r="E64" s="10">
        <f>_xlfn.VAR.S(E24:E56)</f>
        <v>1.3339842804716974E-3</v>
      </c>
      <c r="F64" s="10">
        <f>_xlfn.VAR.S(F24:F56)</f>
        <v>1.3339842804716974E-3</v>
      </c>
      <c r="G64" s="4" t="s">
        <v>82</v>
      </c>
      <c r="H64" s="10">
        <f>_xlfn.VAR.S(H24:H56)</f>
        <v>7.0076543817096468E-4</v>
      </c>
      <c r="I64" s="10">
        <f>_xlfn.VAR.S(I24:I56)</f>
        <v>4.6494681297701804E-2</v>
      </c>
      <c r="J64" s="4" t="s">
        <v>82</v>
      </c>
      <c r="K64" s="10">
        <f>_xlfn.VAR.S(K24:K56)</f>
        <v>9.0191180951259067E-3</v>
      </c>
      <c r="L64" s="4" t="s">
        <v>82</v>
      </c>
      <c r="M64" s="1"/>
      <c r="N64" s="1"/>
      <c r="O64" s="1"/>
      <c r="P64" s="1"/>
      <c r="Q64" s="1"/>
      <c r="R64" s="1"/>
      <c r="S64" s="1"/>
      <c r="T64" s="1"/>
      <c r="U64" s="1"/>
      <c r="V64" s="1"/>
      <c r="W64" s="1"/>
      <c r="X64" s="1"/>
      <c r="Y64" s="1"/>
    </row>
    <row r="65" spans="1:25" customFormat="1" ht="13.15" customHeight="1" x14ac:dyDescent="0.25">
      <c r="A65" s="26" t="s">
        <v>85</v>
      </c>
      <c r="B65" s="26"/>
      <c r="C65" s="10">
        <f>MAX(C24:C56)</f>
        <v>0.39991122947181501</v>
      </c>
      <c r="D65" s="10">
        <f>MAX(D24:D56)</f>
        <v>0.66532258064516103</v>
      </c>
      <c r="E65" s="10">
        <f>MAX(E24:E56)</f>
        <v>-0.33357988165680569</v>
      </c>
      <c r="F65" s="10">
        <f>MAX(F24:F56)</f>
        <v>0.49696969696969628</v>
      </c>
      <c r="G65" s="4" t="s">
        <v>82</v>
      </c>
      <c r="H65" s="10">
        <f>MAX(H24:H56)</f>
        <v>0.115113354406716</v>
      </c>
      <c r="I65" s="10">
        <f>MAX(I24:I56)</f>
        <v>1</v>
      </c>
      <c r="J65" s="4" t="s">
        <v>82</v>
      </c>
      <c r="K65" s="10">
        <f>MAX(K24:K56)</f>
        <v>0.40476190476190466</v>
      </c>
      <c r="L65" s="4" t="s">
        <v>82</v>
      </c>
      <c r="M65" s="1"/>
      <c r="N65" s="1"/>
      <c r="O65" s="1"/>
      <c r="P65" s="1"/>
      <c r="Q65" s="1"/>
      <c r="R65" s="1"/>
      <c r="S65" s="1"/>
      <c r="T65" s="1"/>
      <c r="U65" s="1"/>
      <c r="V65" s="1"/>
      <c r="W65" s="1"/>
      <c r="X65" s="1"/>
      <c r="Y65" s="1"/>
    </row>
    <row r="66" spans="1:25" customFormat="1" ht="13.15" customHeight="1" x14ac:dyDescent="0.25">
      <c r="A66" s="26" t="s">
        <v>86</v>
      </c>
      <c r="B66" s="26"/>
      <c r="C66" s="10">
        <f>MIN(C24:C56)</f>
        <v>0.33467741935483902</v>
      </c>
      <c r="D66" s="10">
        <f>MIN(D24:D56)</f>
        <v>0.60008877052818499</v>
      </c>
      <c r="E66" s="10">
        <f>MIN(E24:E56)</f>
        <v>-0.49696969696969628</v>
      </c>
      <c r="F66" s="10">
        <f>MIN(F24:F56)</f>
        <v>0.33357988165680569</v>
      </c>
      <c r="G66" s="4" t="s">
        <v>82</v>
      </c>
      <c r="H66" s="10">
        <f>MIN(H24:H56)</f>
        <v>1.13864246626559E-3</v>
      </c>
      <c r="I66" s="10">
        <f>MIN(I24:I56)</f>
        <v>9.8914888905292705E-3</v>
      </c>
      <c r="J66" s="4" t="s">
        <v>82</v>
      </c>
      <c r="K66" s="10">
        <f>MIN(K24:K56)</f>
        <v>3.9137215044123949E-3</v>
      </c>
      <c r="L66" s="4" t="s">
        <v>82</v>
      </c>
      <c r="M66" s="1"/>
      <c r="N66" s="1"/>
      <c r="O66" s="1"/>
      <c r="P66" s="1"/>
      <c r="Q66" s="1"/>
      <c r="R66" s="1"/>
      <c r="S66" s="1"/>
      <c r="T66" s="1"/>
      <c r="U66" s="1"/>
      <c r="V66" s="1"/>
      <c r="W66" s="1"/>
      <c r="X66" s="1"/>
      <c r="Y66" s="1"/>
    </row>
    <row r="67" spans="1:25" ht="18.75" x14ac:dyDescent="0.25">
      <c r="A67" s="23" t="s">
        <v>87</v>
      </c>
      <c r="B67" s="23"/>
      <c r="C67" s="23"/>
      <c r="D67" s="23"/>
      <c r="E67" s="23"/>
      <c r="F67" s="23"/>
      <c r="G67" s="23"/>
      <c r="H67" s="23"/>
      <c r="I67" s="23"/>
      <c r="J67" s="23"/>
      <c r="K67" s="23"/>
      <c r="L67" s="23"/>
    </row>
    <row r="68" spans="1:25" ht="70.5" customHeight="1" x14ac:dyDescent="0.25">
      <c r="A68" s="22" t="s">
        <v>94</v>
      </c>
      <c r="B68" s="24"/>
      <c r="C68" s="24"/>
      <c r="D68" s="24"/>
      <c r="E68" s="24"/>
      <c r="F68" s="24"/>
      <c r="G68" s="24"/>
      <c r="H68" s="24"/>
      <c r="I68" s="24"/>
      <c r="J68" s="24"/>
      <c r="K68" s="24"/>
      <c r="L68" s="24"/>
    </row>
  </sheetData>
  <mergeCells count="20">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 ref="B18:L18"/>
    <mergeCell ref="A14:L14"/>
    <mergeCell ref="B15:F15"/>
    <mergeCell ref="H15:L15"/>
    <mergeCell ref="B16:L16"/>
    <mergeCell ref="B17:L17"/>
  </mergeCells>
  <conditionalFormatting sqref="G24:G60">
    <cfRule type="colorScale" priority="8">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9">
      <colorScale>
        <cfvo type="min"/>
        <cfvo type="percentile" val="50"/>
        <cfvo type="max"/>
        <color rgb="FF63BE7B"/>
        <color rgb="FFFFEB84"/>
        <color rgb="FFF8696B"/>
      </colorScale>
    </cfRule>
  </conditionalFormatting>
  <conditionalFormatting sqref="J58:J59">
    <cfRule type="colorScale" priority="7">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10">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34DA0-416F-4B29-B1E5-0B2A4E948984}">
  <dimension ref="A1:Y68"/>
  <sheetViews>
    <sheetView zoomScale="80" zoomScaleNormal="80" workbookViewId="0"/>
  </sheetViews>
  <sheetFormatPr baseColWidth="10" defaultColWidth="11.42578125" defaultRowHeight="15" x14ac:dyDescent="0.25"/>
  <cols>
    <col min="1" max="1" width="18.42578125" style="5" customWidth="1"/>
    <col min="2" max="11" width="14.5703125" style="5" customWidth="1"/>
    <col min="12" max="12" width="30" style="5" customWidth="1"/>
    <col min="13"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3" t="s">
        <v>21</v>
      </c>
      <c r="B14" s="23"/>
      <c r="C14" s="23"/>
      <c r="D14" s="23"/>
      <c r="E14" s="23"/>
      <c r="F14" s="23"/>
      <c r="G14" s="23"/>
      <c r="H14" s="23"/>
      <c r="I14" s="23"/>
      <c r="J14" s="23"/>
      <c r="K14" s="23"/>
      <c r="L14" s="23"/>
    </row>
    <row r="15" spans="1:12" s="3" customFormat="1" ht="43.9" customHeight="1" x14ac:dyDescent="0.25">
      <c r="A15" s="2" t="s">
        <v>1</v>
      </c>
      <c r="B15" s="22" t="s">
        <v>9</v>
      </c>
      <c r="C15" s="22"/>
      <c r="D15" s="22"/>
      <c r="E15" s="22"/>
      <c r="F15" s="22"/>
      <c r="G15" s="2" t="s">
        <v>3</v>
      </c>
      <c r="H15" s="22" t="s">
        <v>18</v>
      </c>
      <c r="I15" s="22"/>
      <c r="J15" s="22"/>
      <c r="K15" s="22"/>
      <c r="L15" s="22"/>
    </row>
    <row r="16" spans="1:12" s="3" customFormat="1" ht="43.9" customHeight="1" x14ac:dyDescent="0.25">
      <c r="A16" s="2" t="s">
        <v>5</v>
      </c>
      <c r="B16" s="22" t="s">
        <v>20</v>
      </c>
      <c r="C16" s="22"/>
      <c r="D16" s="22"/>
      <c r="E16" s="22"/>
      <c r="F16" s="22"/>
      <c r="G16" s="22"/>
      <c r="H16" s="22"/>
      <c r="I16" s="22"/>
      <c r="J16" s="22"/>
      <c r="K16" s="22"/>
      <c r="L16" s="22"/>
    </row>
    <row r="17" spans="1:14" s="3" customFormat="1" ht="43.9" customHeight="1" x14ac:dyDescent="0.25">
      <c r="A17" s="2" t="s">
        <v>22</v>
      </c>
      <c r="B17" s="22" t="s">
        <v>95</v>
      </c>
      <c r="C17" s="22"/>
      <c r="D17" s="22"/>
      <c r="E17" s="22"/>
      <c r="F17" s="22"/>
      <c r="G17" s="22"/>
      <c r="H17" s="22"/>
      <c r="I17" s="22"/>
      <c r="J17" s="22"/>
      <c r="K17" s="22"/>
      <c r="L17" s="22"/>
    </row>
    <row r="18" spans="1:14" s="3" customFormat="1" ht="43.9" customHeight="1" x14ac:dyDescent="0.25">
      <c r="A18" s="2" t="s">
        <v>24</v>
      </c>
      <c r="B18" s="22" t="s">
        <v>96</v>
      </c>
      <c r="C18" s="22"/>
      <c r="D18" s="22"/>
      <c r="E18" s="22"/>
      <c r="F18" s="22"/>
      <c r="G18" s="22"/>
      <c r="H18" s="22"/>
      <c r="I18" s="22"/>
      <c r="J18" s="22"/>
      <c r="K18" s="22"/>
      <c r="L18" s="22"/>
    </row>
    <row r="19" spans="1:14" s="3" customFormat="1" ht="43.9" customHeight="1" x14ac:dyDescent="0.25">
      <c r="A19" s="2" t="s">
        <v>26</v>
      </c>
      <c r="B19" s="22"/>
      <c r="C19" s="22"/>
      <c r="D19" s="22"/>
      <c r="E19" s="22"/>
      <c r="F19" s="22"/>
      <c r="G19" s="22"/>
      <c r="H19" s="22"/>
      <c r="I19" s="22"/>
      <c r="J19" s="22"/>
      <c r="K19" s="22"/>
      <c r="L19" s="22"/>
    </row>
    <row r="20" spans="1:14" s="3" customFormat="1" ht="43.9" customHeight="1" x14ac:dyDescent="0.25">
      <c r="A20" s="2" t="s">
        <v>27</v>
      </c>
      <c r="B20" s="22" t="s">
        <v>105</v>
      </c>
      <c r="C20" s="22"/>
      <c r="D20" s="22"/>
      <c r="E20" s="22"/>
      <c r="F20" s="22"/>
      <c r="G20" s="22"/>
      <c r="H20" s="22"/>
      <c r="I20" s="22"/>
      <c r="J20" s="22"/>
      <c r="K20" s="22"/>
      <c r="L20" s="22"/>
    </row>
    <row r="21" spans="1:14" s="3" customFormat="1" ht="43.9" customHeight="1" x14ac:dyDescent="0.25">
      <c r="A21" s="21" t="s">
        <v>28</v>
      </c>
      <c r="B21" s="22" t="s">
        <v>97</v>
      </c>
      <c r="C21" s="22"/>
      <c r="D21" s="22"/>
      <c r="E21" s="21" t="s">
        <v>30</v>
      </c>
      <c r="F21" s="22" t="s">
        <v>98</v>
      </c>
      <c r="G21" s="27"/>
      <c r="H21" s="27"/>
      <c r="I21" s="27"/>
      <c r="J21" s="2" t="s">
        <v>32</v>
      </c>
      <c r="K21" s="22" t="s">
        <v>13</v>
      </c>
      <c r="L21" s="22"/>
    </row>
    <row r="22" spans="1:14" ht="18.75" x14ac:dyDescent="0.25">
      <c r="A22" s="23" t="s">
        <v>33</v>
      </c>
      <c r="B22" s="23"/>
      <c r="C22" s="23"/>
      <c r="D22" s="23"/>
      <c r="E22" s="23"/>
      <c r="F22" s="23"/>
      <c r="G22" s="23"/>
      <c r="H22" s="23"/>
      <c r="I22" s="23"/>
      <c r="J22" s="23"/>
      <c r="K22" s="23"/>
      <c r="L22" s="23"/>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4">
        <v>5</v>
      </c>
      <c r="B24" s="4" t="s">
        <v>46</v>
      </c>
      <c r="C24" s="11">
        <v>0.440381558028617</v>
      </c>
      <c r="D24" s="11">
        <v>0.559618441971383</v>
      </c>
      <c r="E24" s="11">
        <f>(C24-D24)/D24</f>
        <v>-0.21306818181818132</v>
      </c>
      <c r="F24" s="11">
        <f>ABS(E24)</f>
        <v>0.21306818181818132</v>
      </c>
      <c r="G24" s="9">
        <f>RANK(F24,$F$24:$F$56,1)</f>
        <v>16</v>
      </c>
      <c r="H24" s="11">
        <v>0.11883619875307</v>
      </c>
      <c r="I24" s="12">
        <f>$H$59/H24</f>
        <v>1.2718600953895067E-2</v>
      </c>
      <c r="J24" s="9">
        <f>RANK(I24,$I$24:$I$56,1)</f>
        <v>2</v>
      </c>
      <c r="K24" s="10">
        <f>F24*I24</f>
        <v>2.7099291805174086E-3</v>
      </c>
      <c r="L24" s="9">
        <f>RANK(K24,$K$24:$K$56,1)</f>
        <v>6</v>
      </c>
      <c r="M24" s="1">
        <f>IF(E24&gt;0,1,-1)</f>
        <v>-1</v>
      </c>
      <c r="N24" s="1">
        <f>K24*M24</f>
        <v>-2.7099291805174086E-3</v>
      </c>
    </row>
    <row r="25" spans="1:14" x14ac:dyDescent="0.25">
      <c r="A25" s="4">
        <v>8</v>
      </c>
      <c r="B25" s="4" t="s">
        <v>47</v>
      </c>
      <c r="C25" s="11">
        <v>0.44366197183098599</v>
      </c>
      <c r="D25" s="11">
        <v>0.55633802816901401</v>
      </c>
      <c r="E25" s="11">
        <f t="shared" ref="E25:E56" si="0">(C25-D25)/D25</f>
        <v>-0.20253164556962</v>
      </c>
      <c r="F25" s="11">
        <f t="shared" ref="F25:F56" si="1">ABS(E25)</f>
        <v>0.20253164556962</v>
      </c>
      <c r="G25" s="9">
        <f t="shared" ref="G25:G56" si="2">RANK(F25,$F$24:$F$56,1)</f>
        <v>15</v>
      </c>
      <c r="H25" s="11">
        <v>2.6827885887020599E-2</v>
      </c>
      <c r="I25" s="12">
        <f t="shared" ref="I25:I56" si="3">$H$59/H25</f>
        <v>5.6338028169014009E-2</v>
      </c>
      <c r="J25" s="9">
        <f t="shared" ref="J25:J56" si="4">RANK(I25,$I$24:$I$56,1)</f>
        <v>10</v>
      </c>
      <c r="K25" s="10">
        <f t="shared" ref="K25:K56" si="5">F25*I25</f>
        <v>1.1410233553218014E-2</v>
      </c>
      <c r="L25" s="9">
        <f t="shared" ref="L25:L56" si="6">RANK(K25,$K$24:$K$56,1)</f>
        <v>13</v>
      </c>
      <c r="M25" s="1">
        <f t="shared" ref="M25:M56" si="7">IF(E25&gt;0,1,-1)</f>
        <v>-1</v>
      </c>
      <c r="N25" s="1">
        <f t="shared" ref="N25:N56" si="8">K25*M25</f>
        <v>-1.1410233553218014E-2</v>
      </c>
    </row>
    <row r="26" spans="1:14" x14ac:dyDescent="0.25">
      <c r="A26" s="4">
        <v>11</v>
      </c>
      <c r="B26" s="4" t="s">
        <v>48</v>
      </c>
      <c r="C26" s="11">
        <v>0.417114695340502</v>
      </c>
      <c r="D26" s="11">
        <v>0.58288530465949795</v>
      </c>
      <c r="E26" s="11">
        <f t="shared" si="0"/>
        <v>-0.28439661798616384</v>
      </c>
      <c r="F26" s="11">
        <f t="shared" si="1"/>
        <v>0.28439661798616384</v>
      </c>
      <c r="G26" s="9">
        <f t="shared" si="2"/>
        <v>22</v>
      </c>
      <c r="H26" s="11">
        <v>0.21084451161911999</v>
      </c>
      <c r="I26" s="12">
        <f t="shared" si="3"/>
        <v>7.1684587813619855E-3</v>
      </c>
      <c r="J26" s="9">
        <f t="shared" si="4"/>
        <v>1</v>
      </c>
      <c r="K26" s="10">
        <f t="shared" si="5"/>
        <v>2.0386854335925661E-3</v>
      </c>
      <c r="L26" s="9">
        <f t="shared" si="6"/>
        <v>2</v>
      </c>
      <c r="M26" s="1">
        <f t="shared" si="7"/>
        <v>-1</v>
      </c>
      <c r="N26" s="1">
        <f t="shared" si="8"/>
        <v>-2.0386854335925661E-3</v>
      </c>
    </row>
    <row r="27" spans="1:14" x14ac:dyDescent="0.25">
      <c r="A27" s="4">
        <v>13</v>
      </c>
      <c r="B27" s="4" t="s">
        <v>49</v>
      </c>
      <c r="C27" s="11">
        <v>0.41129032258064502</v>
      </c>
      <c r="D27" s="11">
        <v>0.58870967741935498</v>
      </c>
      <c r="E27" s="11">
        <f t="shared" si="0"/>
        <v>-0.30136986301369906</v>
      </c>
      <c r="F27" s="11">
        <f t="shared" si="1"/>
        <v>0.30136986301369906</v>
      </c>
      <c r="G27" s="9">
        <f t="shared" si="2"/>
        <v>23</v>
      </c>
      <c r="H27" s="11">
        <v>3.5140751936519901E-2</v>
      </c>
      <c r="I27" s="12">
        <f t="shared" si="3"/>
        <v>4.3010752688172033E-2</v>
      </c>
      <c r="J27" s="9">
        <f t="shared" si="4"/>
        <v>8</v>
      </c>
      <c r="K27" s="10">
        <f t="shared" si="5"/>
        <v>1.2962144645750493E-2</v>
      </c>
      <c r="L27" s="9">
        <f t="shared" si="6"/>
        <v>14</v>
      </c>
      <c r="M27" s="1">
        <f t="shared" si="7"/>
        <v>-1</v>
      </c>
      <c r="N27" s="1">
        <f t="shared" si="8"/>
        <v>-1.2962144645750493E-2</v>
      </c>
    </row>
    <row r="28" spans="1:14" x14ac:dyDescent="0.25">
      <c r="A28" s="4">
        <v>15</v>
      </c>
      <c r="B28" s="4" t="s">
        <v>50</v>
      </c>
      <c r="C28" s="11">
        <v>0.47945205479452102</v>
      </c>
      <c r="D28" s="11">
        <v>0.52054794520547898</v>
      </c>
      <c r="E28" s="11">
        <f t="shared" si="0"/>
        <v>-7.8947368421050892E-2</v>
      </c>
      <c r="F28" s="11">
        <f t="shared" si="1"/>
        <v>7.8947368421050892E-2</v>
      </c>
      <c r="G28" s="9">
        <f t="shared" si="2"/>
        <v>4</v>
      </c>
      <c r="H28" s="11">
        <v>4.82713017192518E-2</v>
      </c>
      <c r="I28" s="12">
        <f t="shared" si="3"/>
        <v>3.1311154598825823E-2</v>
      </c>
      <c r="J28" s="9">
        <f t="shared" si="4"/>
        <v>6</v>
      </c>
      <c r="K28" s="10">
        <f t="shared" si="5"/>
        <v>2.4719332578019841E-3</v>
      </c>
      <c r="L28" s="9">
        <f t="shared" si="6"/>
        <v>5</v>
      </c>
      <c r="M28" s="1">
        <f t="shared" si="7"/>
        <v>-1</v>
      </c>
      <c r="N28" s="1">
        <f t="shared" si="8"/>
        <v>-2.4719332578019841E-3</v>
      </c>
    </row>
    <row r="29" spans="1:14" x14ac:dyDescent="0.25">
      <c r="A29" s="4">
        <v>17</v>
      </c>
      <c r="B29" s="4" t="s">
        <v>51</v>
      </c>
      <c r="C29" s="11">
        <v>0.37229437229437201</v>
      </c>
      <c r="D29" s="11">
        <v>0.62770562770562799</v>
      </c>
      <c r="E29" s="11">
        <f t="shared" si="0"/>
        <v>-0.40689655172413863</v>
      </c>
      <c r="F29" s="11">
        <f t="shared" si="1"/>
        <v>0.40689655172413863</v>
      </c>
      <c r="G29" s="9">
        <f t="shared" si="2"/>
        <v>28</v>
      </c>
      <c r="H29" s="11">
        <v>2.18212733799358E-2</v>
      </c>
      <c r="I29" s="12">
        <f t="shared" si="3"/>
        <v>6.926406926406907E-2</v>
      </c>
      <c r="J29" s="9">
        <f t="shared" si="4"/>
        <v>14</v>
      </c>
      <c r="K29" s="10">
        <f t="shared" si="5"/>
        <v>2.8183310941931602E-2</v>
      </c>
      <c r="L29" s="9">
        <f t="shared" si="6"/>
        <v>20</v>
      </c>
      <c r="M29" s="1">
        <f t="shared" si="7"/>
        <v>-1</v>
      </c>
      <c r="N29" s="1">
        <f t="shared" si="8"/>
        <v>-2.8183310941931602E-2</v>
      </c>
    </row>
    <row r="30" spans="1:14" x14ac:dyDescent="0.25">
      <c r="A30" s="4">
        <v>18</v>
      </c>
      <c r="B30" s="4" t="s">
        <v>52</v>
      </c>
      <c r="C30" s="11">
        <v>0.60606060606060597</v>
      </c>
      <c r="D30" s="11">
        <v>0.39393939393939398</v>
      </c>
      <c r="E30" s="11">
        <f t="shared" si="0"/>
        <v>0.5384615384615381</v>
      </c>
      <c r="F30" s="11">
        <f t="shared" si="1"/>
        <v>0.5384615384615381</v>
      </c>
      <c r="G30" s="9">
        <f t="shared" si="2"/>
        <v>31</v>
      </c>
      <c r="H30" s="11">
        <v>9.3519743056867596E-3</v>
      </c>
      <c r="I30" s="12">
        <f t="shared" si="3"/>
        <v>0.16161616161616138</v>
      </c>
      <c r="J30" s="9">
        <f t="shared" si="4"/>
        <v>25</v>
      </c>
      <c r="K30" s="10">
        <f t="shared" si="5"/>
        <v>8.7024087024086844E-2</v>
      </c>
      <c r="L30" s="9">
        <f t="shared" si="6"/>
        <v>29</v>
      </c>
      <c r="M30" s="1">
        <f t="shared" si="7"/>
        <v>1</v>
      </c>
      <c r="N30" s="1">
        <f t="shared" si="8"/>
        <v>8.7024087024086844E-2</v>
      </c>
    </row>
    <row r="31" spans="1:14" x14ac:dyDescent="0.25">
      <c r="A31" s="4">
        <v>19</v>
      </c>
      <c r="B31" s="4" t="s">
        <v>53</v>
      </c>
      <c r="C31" s="11">
        <v>0.444915254237288</v>
      </c>
      <c r="D31" s="11">
        <v>0.55508474576271205</v>
      </c>
      <c r="E31" s="11">
        <f t="shared" si="0"/>
        <v>-0.19847328244274859</v>
      </c>
      <c r="F31" s="11">
        <f t="shared" si="1"/>
        <v>0.19847328244274859</v>
      </c>
      <c r="G31" s="9">
        <f t="shared" si="2"/>
        <v>13</v>
      </c>
      <c r="H31" s="11">
        <v>2.22935953145664E-2</v>
      </c>
      <c r="I31" s="12">
        <f t="shared" si="3"/>
        <v>6.7796610169491484E-2</v>
      </c>
      <c r="J31" s="9">
        <f t="shared" si="4"/>
        <v>13</v>
      </c>
      <c r="K31" s="10">
        <f t="shared" si="5"/>
        <v>1.3455815758830404E-2</v>
      </c>
      <c r="L31" s="9">
        <f t="shared" si="6"/>
        <v>15</v>
      </c>
      <c r="M31" s="1">
        <f t="shared" si="7"/>
        <v>-1</v>
      </c>
      <c r="N31" s="1">
        <f t="shared" si="8"/>
        <v>-1.3455815758830404E-2</v>
      </c>
    </row>
    <row r="32" spans="1:14" x14ac:dyDescent="0.25">
      <c r="A32" s="4">
        <v>20</v>
      </c>
      <c r="B32" s="4" t="s">
        <v>54</v>
      </c>
      <c r="C32" s="11">
        <v>0.46889952153109998</v>
      </c>
      <c r="D32" s="11">
        <v>0.53110047846889996</v>
      </c>
      <c r="E32" s="11">
        <f t="shared" si="0"/>
        <v>-0.11711711711711878</v>
      </c>
      <c r="F32" s="11">
        <f t="shared" si="1"/>
        <v>0.11711711711711878</v>
      </c>
      <c r="G32" s="9">
        <f t="shared" si="2"/>
        <v>8</v>
      </c>
      <c r="H32" s="11">
        <v>1.97430568675609E-2</v>
      </c>
      <c r="I32" s="12">
        <f t="shared" si="3"/>
        <v>7.6555023923445001E-2</v>
      </c>
      <c r="J32" s="9">
        <f t="shared" si="4"/>
        <v>16</v>
      </c>
      <c r="K32" s="10">
        <f t="shared" si="5"/>
        <v>8.9659037027459386E-3</v>
      </c>
      <c r="L32" s="9">
        <f t="shared" si="6"/>
        <v>12</v>
      </c>
      <c r="M32" s="1">
        <f t="shared" si="7"/>
        <v>-1</v>
      </c>
      <c r="N32" s="1">
        <f t="shared" si="8"/>
        <v>-8.9659037027459386E-3</v>
      </c>
    </row>
    <row r="33" spans="1:14" x14ac:dyDescent="0.25">
      <c r="A33" s="4">
        <v>23</v>
      </c>
      <c r="B33" s="4" t="s">
        <v>55</v>
      </c>
      <c r="C33" s="11">
        <v>0.38500000000000001</v>
      </c>
      <c r="D33" s="11">
        <v>0.61499999999999999</v>
      </c>
      <c r="E33" s="11">
        <f t="shared" si="0"/>
        <v>-0.37398373983739835</v>
      </c>
      <c r="F33" s="11">
        <f t="shared" si="1"/>
        <v>0.37398373983739835</v>
      </c>
      <c r="G33" s="9">
        <f t="shared" si="2"/>
        <v>24</v>
      </c>
      <c r="H33" s="11">
        <v>1.8892877385225802E-2</v>
      </c>
      <c r="I33" s="12">
        <f t="shared" si="3"/>
        <v>7.999999999999978E-2</v>
      </c>
      <c r="J33" s="9">
        <f t="shared" si="4"/>
        <v>17</v>
      </c>
      <c r="K33" s="10">
        <f t="shared" si="5"/>
        <v>2.9918699186991787E-2</v>
      </c>
      <c r="L33" s="9">
        <f t="shared" si="6"/>
        <v>21</v>
      </c>
      <c r="M33" s="1">
        <f t="shared" si="7"/>
        <v>-1</v>
      </c>
      <c r="N33" s="1">
        <f t="shared" si="8"/>
        <v>-2.9918699186991787E-2</v>
      </c>
    </row>
    <row r="34" spans="1:14" x14ac:dyDescent="0.25">
      <c r="A34" s="4">
        <v>25</v>
      </c>
      <c r="B34" s="4" t="s">
        <v>56</v>
      </c>
      <c r="C34" s="11">
        <v>0.44383561643835601</v>
      </c>
      <c r="D34" s="11">
        <v>0.55616438356164399</v>
      </c>
      <c r="E34" s="11">
        <f t="shared" si="0"/>
        <v>-0.2019704433497542</v>
      </c>
      <c r="F34" s="11">
        <f t="shared" si="1"/>
        <v>0.2019704433497542</v>
      </c>
      <c r="G34" s="9">
        <f t="shared" si="2"/>
        <v>14</v>
      </c>
      <c r="H34" s="11">
        <v>6.8959002456074101E-2</v>
      </c>
      <c r="I34" s="12">
        <f t="shared" si="3"/>
        <v>2.1917808219178044E-2</v>
      </c>
      <c r="J34" s="9">
        <f t="shared" si="4"/>
        <v>4</v>
      </c>
      <c r="K34" s="10">
        <f t="shared" si="5"/>
        <v>4.4267494432822761E-3</v>
      </c>
      <c r="L34" s="9">
        <f t="shared" si="6"/>
        <v>10</v>
      </c>
      <c r="M34" s="1">
        <f t="shared" si="7"/>
        <v>-1</v>
      </c>
      <c r="N34" s="1">
        <f t="shared" si="8"/>
        <v>-4.4267494432822761E-3</v>
      </c>
    </row>
    <row r="35" spans="1:14" x14ac:dyDescent="0.25">
      <c r="A35" s="4">
        <v>27</v>
      </c>
      <c r="B35" s="4" t="s">
        <v>57</v>
      </c>
      <c r="C35" s="13">
        <v>0.37795275590551197</v>
      </c>
      <c r="D35" s="13">
        <v>0.62204724409448797</v>
      </c>
      <c r="E35" s="11">
        <f t="shared" si="0"/>
        <v>-0.39240506329113878</v>
      </c>
      <c r="F35" s="11">
        <f t="shared" si="1"/>
        <v>0.39240506329113878</v>
      </c>
      <c r="G35" s="9">
        <f t="shared" si="2"/>
        <v>26</v>
      </c>
      <c r="H35" s="11">
        <v>1.1996977139618401E-2</v>
      </c>
      <c r="I35" s="12">
        <f t="shared" si="3"/>
        <v>0.12598425196850341</v>
      </c>
      <c r="J35" s="9">
        <f t="shared" si="4"/>
        <v>23</v>
      </c>
      <c r="K35" s="10">
        <f t="shared" si="5"/>
        <v>4.9436858367387357E-2</v>
      </c>
      <c r="L35" s="9">
        <f t="shared" si="6"/>
        <v>25</v>
      </c>
      <c r="M35" s="1">
        <f t="shared" si="7"/>
        <v>-1</v>
      </c>
      <c r="N35" s="1">
        <f t="shared" si="8"/>
        <v>-4.9436858367387357E-2</v>
      </c>
    </row>
    <row r="36" spans="1:14" x14ac:dyDescent="0.25">
      <c r="A36" s="4">
        <v>41</v>
      </c>
      <c r="B36" s="4" t="s">
        <v>58</v>
      </c>
      <c r="C36" s="11">
        <v>0.43352601156069398</v>
      </c>
      <c r="D36" s="11">
        <v>0.56647398843930596</v>
      </c>
      <c r="E36" s="11">
        <f t="shared" si="0"/>
        <v>-0.23469387755101928</v>
      </c>
      <c r="F36" s="11">
        <f t="shared" si="1"/>
        <v>0.23469387755101928</v>
      </c>
      <c r="G36" s="9">
        <f t="shared" si="2"/>
        <v>19</v>
      </c>
      <c r="H36" s="11">
        <v>1.6342338938220301E-2</v>
      </c>
      <c r="I36" s="12">
        <f t="shared" si="3"/>
        <v>9.248554913294782E-2</v>
      </c>
      <c r="J36" s="9">
        <f t="shared" si="4"/>
        <v>21</v>
      </c>
      <c r="K36" s="10">
        <f t="shared" si="5"/>
        <v>2.1705792143446832E-2</v>
      </c>
      <c r="L36" s="9">
        <f t="shared" si="6"/>
        <v>17</v>
      </c>
      <c r="M36" s="1">
        <f t="shared" si="7"/>
        <v>-1</v>
      </c>
      <c r="N36" s="1">
        <f t="shared" si="8"/>
        <v>-2.1705792143446832E-2</v>
      </c>
    </row>
    <row r="37" spans="1:14" x14ac:dyDescent="0.25">
      <c r="A37" s="4">
        <v>44</v>
      </c>
      <c r="B37" s="4" t="s">
        <v>59</v>
      </c>
      <c r="C37" s="11">
        <v>0.43859649122806998</v>
      </c>
      <c r="D37" s="11">
        <v>0.56140350877193002</v>
      </c>
      <c r="E37" s="11">
        <f t="shared" si="0"/>
        <v>-0.21875000000000061</v>
      </c>
      <c r="F37" s="11">
        <f t="shared" si="1"/>
        <v>0.21875000000000061</v>
      </c>
      <c r="G37" s="9">
        <f t="shared" si="2"/>
        <v>17</v>
      </c>
      <c r="H37" s="11">
        <v>1.07689401095787E-2</v>
      </c>
      <c r="I37" s="12">
        <f t="shared" si="3"/>
        <v>0.14035087719298217</v>
      </c>
      <c r="J37" s="9">
        <f t="shared" si="4"/>
        <v>24</v>
      </c>
      <c r="K37" s="10">
        <f t="shared" si="5"/>
        <v>3.0701754385964935E-2</v>
      </c>
      <c r="L37" s="9">
        <f t="shared" si="6"/>
        <v>22</v>
      </c>
      <c r="M37" s="1">
        <f t="shared" si="7"/>
        <v>-1</v>
      </c>
      <c r="N37" s="1">
        <f t="shared" si="8"/>
        <v>-3.0701754385964935E-2</v>
      </c>
    </row>
    <row r="38" spans="1:14" x14ac:dyDescent="0.25">
      <c r="A38" s="4">
        <v>47</v>
      </c>
      <c r="B38" s="4" t="s">
        <v>60</v>
      </c>
      <c r="C38" s="11">
        <v>0.376518218623482</v>
      </c>
      <c r="D38" s="11">
        <v>0.623481781376518</v>
      </c>
      <c r="E38" s="11">
        <f t="shared" si="0"/>
        <v>-0.39610389610389551</v>
      </c>
      <c r="F38" s="11">
        <f t="shared" si="1"/>
        <v>0.39610389610389551</v>
      </c>
      <c r="G38" s="9">
        <f t="shared" si="2"/>
        <v>27</v>
      </c>
      <c r="H38" s="11">
        <v>2.3332703570753802E-2</v>
      </c>
      <c r="I38" s="12">
        <f t="shared" si="3"/>
        <v>6.4777327935222673E-2</v>
      </c>
      <c r="J38" s="9">
        <f t="shared" si="4"/>
        <v>11</v>
      </c>
      <c r="K38" s="10">
        <f t="shared" si="5"/>
        <v>2.5658551974341411E-2</v>
      </c>
      <c r="L38" s="9">
        <f t="shared" si="6"/>
        <v>19</v>
      </c>
      <c r="M38" s="1">
        <f t="shared" si="7"/>
        <v>-1</v>
      </c>
      <c r="N38" s="1">
        <f t="shared" si="8"/>
        <v>-2.5658551974341411E-2</v>
      </c>
    </row>
    <row r="39" spans="1:14" x14ac:dyDescent="0.25">
      <c r="A39" s="4">
        <v>50</v>
      </c>
      <c r="B39" s="4" t="s">
        <v>61</v>
      </c>
      <c r="C39" s="11">
        <v>0.50220264317180596</v>
      </c>
      <c r="D39" s="11">
        <v>0.49779735682819398</v>
      </c>
      <c r="E39" s="11">
        <f t="shared" si="0"/>
        <v>8.849557522123179E-3</v>
      </c>
      <c r="F39" s="11">
        <f t="shared" si="1"/>
        <v>8.849557522123179E-3</v>
      </c>
      <c r="G39" s="9">
        <f t="shared" si="2"/>
        <v>1</v>
      </c>
      <c r="H39" s="11">
        <v>2.1443415832231201E-2</v>
      </c>
      <c r="I39" s="12">
        <f t="shared" si="3"/>
        <v>7.0484581497797433E-2</v>
      </c>
      <c r="J39" s="9">
        <f t="shared" si="4"/>
        <v>15</v>
      </c>
      <c r="K39" s="10">
        <f t="shared" si="5"/>
        <v>6.2375735838753749E-4</v>
      </c>
      <c r="L39" s="9">
        <f t="shared" si="6"/>
        <v>1</v>
      </c>
      <c r="M39" s="1">
        <f t="shared" si="7"/>
        <v>1</v>
      </c>
      <c r="N39" s="1">
        <f t="shared" si="8"/>
        <v>6.2375735838753749E-4</v>
      </c>
    </row>
    <row r="40" spans="1:14" x14ac:dyDescent="0.25">
      <c r="A40" s="4">
        <v>52</v>
      </c>
      <c r="B40" s="4" t="s">
        <v>62</v>
      </c>
      <c r="C40" s="11">
        <v>0.46846846846846801</v>
      </c>
      <c r="D40" s="11">
        <v>0.53153153153153199</v>
      </c>
      <c r="E40" s="11">
        <f t="shared" si="0"/>
        <v>-0.11864406779661178</v>
      </c>
      <c r="F40" s="11">
        <f t="shared" si="1"/>
        <v>0.11864406779661178</v>
      </c>
      <c r="G40" s="9">
        <f t="shared" si="2"/>
        <v>9</v>
      </c>
      <c r="H40" s="11">
        <v>4.1942187795201202E-2</v>
      </c>
      <c r="I40" s="12">
        <f t="shared" si="3"/>
        <v>3.6036036036036001E-2</v>
      </c>
      <c r="J40" s="9">
        <f t="shared" si="4"/>
        <v>7</v>
      </c>
      <c r="K40" s="10">
        <f t="shared" si="5"/>
        <v>4.2754619025806009E-3</v>
      </c>
      <c r="L40" s="9">
        <f t="shared" si="6"/>
        <v>9</v>
      </c>
      <c r="M40" s="1">
        <f t="shared" si="7"/>
        <v>-1</v>
      </c>
      <c r="N40" s="1">
        <f t="shared" si="8"/>
        <v>-4.2754619025806009E-3</v>
      </c>
    </row>
    <row r="41" spans="1:14" ht="13.9" customHeight="1" x14ac:dyDescent="0.25">
      <c r="A41" s="4">
        <v>54</v>
      </c>
      <c r="B41" s="4" t="s">
        <v>63</v>
      </c>
      <c r="C41" s="11">
        <v>0.43016759776536301</v>
      </c>
      <c r="D41" s="11">
        <v>0.56983240223463705</v>
      </c>
      <c r="E41" s="11">
        <f t="shared" si="0"/>
        <v>-0.24509803921568671</v>
      </c>
      <c r="F41" s="11">
        <f t="shared" si="1"/>
        <v>0.24509803921568671</v>
      </c>
      <c r="G41" s="9">
        <f t="shared" si="2"/>
        <v>20</v>
      </c>
      <c r="H41" s="11">
        <v>1.69091252597771E-2</v>
      </c>
      <c r="I41" s="12">
        <f t="shared" si="3"/>
        <v>8.9385474860334907E-2</v>
      </c>
      <c r="J41" s="9">
        <f t="shared" si="4"/>
        <v>19</v>
      </c>
      <c r="K41" s="10">
        <f t="shared" si="5"/>
        <v>2.1908204622631145E-2</v>
      </c>
      <c r="L41" s="9">
        <f t="shared" si="6"/>
        <v>18</v>
      </c>
      <c r="M41" s="1">
        <f t="shared" si="7"/>
        <v>-1</v>
      </c>
      <c r="N41" s="1">
        <f t="shared" si="8"/>
        <v>-2.1908204622631145E-2</v>
      </c>
    </row>
    <row r="42" spans="1:14" x14ac:dyDescent="0.25">
      <c r="A42" s="4">
        <v>63</v>
      </c>
      <c r="B42" s="4" t="s">
        <v>64</v>
      </c>
      <c r="C42" s="11">
        <v>0.4375</v>
      </c>
      <c r="D42" s="11">
        <v>0.5625</v>
      </c>
      <c r="E42" s="11">
        <f t="shared" si="0"/>
        <v>-0.22222222222222221</v>
      </c>
      <c r="F42" s="11">
        <f t="shared" si="1"/>
        <v>0.22222222222222221</v>
      </c>
      <c r="G42" s="9">
        <f t="shared" si="2"/>
        <v>18</v>
      </c>
      <c r="H42" s="11">
        <v>1.81371622898167E-2</v>
      </c>
      <c r="I42" s="12">
        <f t="shared" si="3"/>
        <v>8.3333333333333426E-2</v>
      </c>
      <c r="J42" s="9">
        <f t="shared" si="4"/>
        <v>18</v>
      </c>
      <c r="K42" s="10">
        <f t="shared" si="5"/>
        <v>1.8518518518518538E-2</v>
      </c>
      <c r="L42" s="9">
        <f t="shared" si="6"/>
        <v>16</v>
      </c>
      <c r="M42" s="1">
        <f t="shared" si="7"/>
        <v>-1</v>
      </c>
      <c r="N42" s="1">
        <f t="shared" si="8"/>
        <v>-1.8518518518518538E-2</v>
      </c>
    </row>
    <row r="43" spans="1:14" x14ac:dyDescent="0.25">
      <c r="A43" s="4">
        <v>66</v>
      </c>
      <c r="B43" s="4" t="s">
        <v>65</v>
      </c>
      <c r="C43" s="11">
        <v>0.48523206751054898</v>
      </c>
      <c r="D43" s="11">
        <v>0.51476793248945196</v>
      </c>
      <c r="E43" s="11">
        <f t="shared" si="0"/>
        <v>-5.737704918032787E-2</v>
      </c>
      <c r="F43" s="11">
        <f t="shared" si="1"/>
        <v>5.737704918032787E-2</v>
      </c>
      <c r="G43" s="9">
        <f t="shared" si="2"/>
        <v>3</v>
      </c>
      <c r="H43" s="11">
        <v>2.2388059701492501E-2</v>
      </c>
      <c r="I43" s="12">
        <f t="shared" si="3"/>
        <v>6.7510548523206787E-2</v>
      </c>
      <c r="J43" s="9">
        <f t="shared" si="4"/>
        <v>12</v>
      </c>
      <c r="K43" s="10">
        <f t="shared" si="5"/>
        <v>3.8735560628069469E-3</v>
      </c>
      <c r="L43" s="9">
        <f t="shared" si="6"/>
        <v>8</v>
      </c>
      <c r="M43" s="1">
        <f t="shared" si="7"/>
        <v>-1</v>
      </c>
      <c r="N43" s="1">
        <f t="shared" si="8"/>
        <v>-3.8735560628069469E-3</v>
      </c>
    </row>
    <row r="44" spans="1:14" x14ac:dyDescent="0.25">
      <c r="A44" s="4">
        <v>68</v>
      </c>
      <c r="B44" s="4" t="s">
        <v>66</v>
      </c>
      <c r="C44" s="11">
        <v>0.52371916508538896</v>
      </c>
      <c r="D44" s="11">
        <v>0.47628083491461098</v>
      </c>
      <c r="E44" s="11">
        <f t="shared" si="0"/>
        <v>9.9601593625497989E-2</v>
      </c>
      <c r="F44" s="11">
        <f t="shared" si="1"/>
        <v>9.9601593625497989E-2</v>
      </c>
      <c r="G44" s="9">
        <f t="shared" si="2"/>
        <v>6</v>
      </c>
      <c r="H44" s="11">
        <v>4.9782731910069898E-2</v>
      </c>
      <c r="I44" s="12">
        <f t="shared" si="3"/>
        <v>3.0360531309297882E-2</v>
      </c>
      <c r="J44" s="9">
        <f t="shared" si="4"/>
        <v>5</v>
      </c>
      <c r="K44" s="10">
        <f t="shared" si="5"/>
        <v>3.0239573017228961E-3</v>
      </c>
      <c r="L44" s="9">
        <f t="shared" si="6"/>
        <v>7</v>
      </c>
      <c r="M44" s="1">
        <f t="shared" si="7"/>
        <v>1</v>
      </c>
      <c r="N44" s="1">
        <f t="shared" si="8"/>
        <v>3.0239573017228961E-3</v>
      </c>
    </row>
    <row r="45" spans="1:14" x14ac:dyDescent="0.25">
      <c r="A45" s="4">
        <v>70</v>
      </c>
      <c r="B45" s="4" t="s">
        <v>67</v>
      </c>
      <c r="C45" s="11">
        <v>0.335616438356164</v>
      </c>
      <c r="D45" s="11">
        <v>0.66438356164383605</v>
      </c>
      <c r="E45" s="11">
        <f t="shared" si="0"/>
        <v>-0.49484536082474317</v>
      </c>
      <c r="F45" s="11">
        <f t="shared" si="1"/>
        <v>0.49484536082474317</v>
      </c>
      <c r="G45" s="9">
        <f t="shared" si="2"/>
        <v>30</v>
      </c>
      <c r="H45" s="11">
        <v>1.37918004912148E-2</v>
      </c>
      <c r="I45" s="12">
        <f t="shared" si="3"/>
        <v>0.10958904109589039</v>
      </c>
      <c r="J45" s="9">
        <f t="shared" si="4"/>
        <v>22</v>
      </c>
      <c r="K45" s="10">
        <f t="shared" si="5"/>
        <v>5.4229628583533487E-2</v>
      </c>
      <c r="L45" s="9">
        <f t="shared" si="6"/>
        <v>26</v>
      </c>
      <c r="M45" s="1">
        <f t="shared" si="7"/>
        <v>-1</v>
      </c>
      <c r="N45" s="1">
        <f t="shared" si="8"/>
        <v>-5.4229628583533487E-2</v>
      </c>
    </row>
    <row r="46" spans="1:14" x14ac:dyDescent="0.25">
      <c r="A46" s="4">
        <v>73</v>
      </c>
      <c r="B46" s="4" t="s">
        <v>68</v>
      </c>
      <c r="C46" s="11">
        <v>0.45201238390092902</v>
      </c>
      <c r="D46" s="11">
        <v>0.54798761609907098</v>
      </c>
      <c r="E46" s="11">
        <f t="shared" si="0"/>
        <v>-0.17514124293785235</v>
      </c>
      <c r="F46" s="11">
        <f t="shared" si="1"/>
        <v>0.17514124293785235</v>
      </c>
      <c r="G46" s="9">
        <f t="shared" si="2"/>
        <v>11</v>
      </c>
      <c r="H46" s="11">
        <v>3.0511996977139601E-2</v>
      </c>
      <c r="I46" s="12">
        <f t="shared" si="3"/>
        <v>4.9535603715170254E-2</v>
      </c>
      <c r="J46" s="9">
        <f t="shared" si="4"/>
        <v>9</v>
      </c>
      <c r="K46" s="10">
        <f t="shared" si="5"/>
        <v>8.6757272043518144E-3</v>
      </c>
      <c r="L46" s="9">
        <f t="shared" si="6"/>
        <v>11</v>
      </c>
      <c r="M46" s="1">
        <f t="shared" si="7"/>
        <v>-1</v>
      </c>
      <c r="N46" s="1">
        <f t="shared" si="8"/>
        <v>-8.6757272043518144E-3</v>
      </c>
    </row>
    <row r="47" spans="1:14" x14ac:dyDescent="0.25">
      <c r="A47" s="4">
        <v>76</v>
      </c>
      <c r="B47" s="4" t="s">
        <v>69</v>
      </c>
      <c r="C47" s="11">
        <v>0.46819338422391898</v>
      </c>
      <c r="D47" s="11">
        <v>0.53180661577608102</v>
      </c>
      <c r="E47" s="11">
        <f t="shared" si="0"/>
        <v>-0.11961722488038133</v>
      </c>
      <c r="F47" s="11">
        <f t="shared" si="1"/>
        <v>0.11961722488038133</v>
      </c>
      <c r="G47" s="9">
        <f t="shared" si="2"/>
        <v>10</v>
      </c>
      <c r="H47" s="11">
        <v>7.4249008123937296E-2</v>
      </c>
      <c r="I47" s="12">
        <f t="shared" si="3"/>
        <v>2.0356234096692086E-2</v>
      </c>
      <c r="J47" s="9">
        <f t="shared" si="4"/>
        <v>3</v>
      </c>
      <c r="K47" s="10">
        <f t="shared" si="5"/>
        <v>2.4349562316617035E-3</v>
      </c>
      <c r="L47" s="9">
        <f t="shared" si="6"/>
        <v>4</v>
      </c>
      <c r="M47" s="1">
        <f t="shared" si="7"/>
        <v>-1</v>
      </c>
      <c r="N47" s="1">
        <f t="shared" si="8"/>
        <v>-2.4349562316617035E-3</v>
      </c>
    </row>
    <row r="48" spans="1:14" x14ac:dyDescent="0.25">
      <c r="A48" s="4">
        <v>81</v>
      </c>
      <c r="B48" s="4" t="s">
        <v>70</v>
      </c>
      <c r="C48" s="11">
        <v>0.44578313253011997</v>
      </c>
      <c r="D48" s="11">
        <v>0.55421686746987997</v>
      </c>
      <c r="E48" s="11">
        <f t="shared" si="0"/>
        <v>-0.19565217391304504</v>
      </c>
      <c r="F48" s="11">
        <f t="shared" si="1"/>
        <v>0.19565217391304504</v>
      </c>
      <c r="G48" s="9">
        <f t="shared" si="2"/>
        <v>12</v>
      </c>
      <c r="H48" s="11">
        <v>7.8405441148686906E-3</v>
      </c>
      <c r="I48" s="12">
        <f t="shared" si="3"/>
        <v>0.1927710843373493</v>
      </c>
      <c r="J48" s="9">
        <f t="shared" si="4"/>
        <v>26</v>
      </c>
      <c r="K48" s="10">
        <f t="shared" si="5"/>
        <v>3.7716081718177336E-2</v>
      </c>
      <c r="L48" s="9">
        <f t="shared" si="6"/>
        <v>24</v>
      </c>
      <c r="M48" s="1">
        <f t="shared" si="7"/>
        <v>-1</v>
      </c>
      <c r="N48" s="1">
        <f t="shared" si="8"/>
        <v>-3.7716081718177336E-2</v>
      </c>
    </row>
    <row r="49" spans="1:25" x14ac:dyDescent="0.25">
      <c r="A49" s="4">
        <v>85</v>
      </c>
      <c r="B49" s="4" t="s">
        <v>71</v>
      </c>
      <c r="C49" s="11">
        <v>0.49431818181818199</v>
      </c>
      <c r="D49" s="11">
        <v>0.50568181818181801</v>
      </c>
      <c r="E49" s="11">
        <f t="shared" si="0"/>
        <v>-2.247191011235888E-2</v>
      </c>
      <c r="F49" s="11">
        <f t="shared" si="1"/>
        <v>2.247191011235888E-2</v>
      </c>
      <c r="G49" s="9">
        <f t="shared" si="2"/>
        <v>2</v>
      </c>
      <c r="H49" s="11">
        <v>1.6625732098998699E-2</v>
      </c>
      <c r="I49" s="12">
        <f t="shared" si="3"/>
        <v>9.090909090909069E-2</v>
      </c>
      <c r="J49" s="9">
        <f t="shared" si="4"/>
        <v>20</v>
      </c>
      <c r="K49" s="10">
        <f t="shared" si="5"/>
        <v>2.0429009193053478E-3</v>
      </c>
      <c r="L49" s="9">
        <f t="shared" si="6"/>
        <v>3</v>
      </c>
      <c r="M49" s="1">
        <f t="shared" si="7"/>
        <v>-1</v>
      </c>
      <c r="N49" s="1">
        <f t="shared" si="8"/>
        <v>-2.0429009193053478E-3</v>
      </c>
    </row>
    <row r="50" spans="1:25" x14ac:dyDescent="0.25">
      <c r="A50" s="4">
        <v>86</v>
      </c>
      <c r="B50" s="4" t="s">
        <v>72</v>
      </c>
      <c r="C50" s="11">
        <v>0.417721518987342</v>
      </c>
      <c r="D50" s="11">
        <v>0.582278481012658</v>
      </c>
      <c r="E50" s="11">
        <f t="shared" si="0"/>
        <v>-0.28260869565217323</v>
      </c>
      <c r="F50" s="11">
        <f t="shared" si="1"/>
        <v>0.28260869565217323</v>
      </c>
      <c r="G50" s="9">
        <f t="shared" si="2"/>
        <v>21</v>
      </c>
      <c r="H50" s="11">
        <v>7.4626865671641798E-3</v>
      </c>
      <c r="I50" s="12">
        <f t="shared" si="3"/>
        <v>0.20253164556962</v>
      </c>
      <c r="J50" s="9">
        <f t="shared" si="4"/>
        <v>27</v>
      </c>
      <c r="K50" s="10">
        <f t="shared" si="5"/>
        <v>5.7237204182718555E-2</v>
      </c>
      <c r="L50" s="9">
        <f t="shared" si="6"/>
        <v>27</v>
      </c>
      <c r="M50" s="1">
        <f t="shared" si="7"/>
        <v>-1</v>
      </c>
      <c r="N50" s="1">
        <f t="shared" si="8"/>
        <v>-5.7237204182718555E-2</v>
      </c>
    </row>
    <row r="51" spans="1:25" ht="13.9" customHeight="1" x14ac:dyDescent="0.25">
      <c r="A51" s="4">
        <v>88</v>
      </c>
      <c r="B51" s="4" t="s">
        <v>99</v>
      </c>
      <c r="C51" s="11">
        <v>0.476190476190476</v>
      </c>
      <c r="D51" s="11">
        <v>0.52380952380952395</v>
      </c>
      <c r="E51" s="11">
        <f t="shared" si="0"/>
        <v>-9.0909090909091522E-2</v>
      </c>
      <c r="F51" s="11">
        <f t="shared" si="1"/>
        <v>9.0909090909091522E-2</v>
      </c>
      <c r="G51" s="9">
        <f t="shared" si="2"/>
        <v>5</v>
      </c>
      <c r="H51" s="11">
        <v>1.9837521254487101E-3</v>
      </c>
      <c r="I51" s="12">
        <f t="shared" si="3"/>
        <v>0.76190476190475942</v>
      </c>
      <c r="J51" s="9">
        <f t="shared" si="4"/>
        <v>31</v>
      </c>
      <c r="K51" s="10">
        <f t="shared" si="5"/>
        <v>6.92640692640695E-2</v>
      </c>
      <c r="L51" s="9">
        <f t="shared" si="6"/>
        <v>28</v>
      </c>
      <c r="M51" s="1">
        <f t="shared" si="7"/>
        <v>-1</v>
      </c>
      <c r="N51" s="1">
        <f t="shared" si="8"/>
        <v>-6.92640692640695E-2</v>
      </c>
    </row>
    <row r="52" spans="1:25" x14ac:dyDescent="0.25">
      <c r="A52" s="4">
        <v>91</v>
      </c>
      <c r="B52" s="4" t="s">
        <v>74</v>
      </c>
      <c r="C52" s="11">
        <v>0.25</v>
      </c>
      <c r="D52" s="11">
        <v>0.75</v>
      </c>
      <c r="E52" s="11">
        <f t="shared" si="0"/>
        <v>-0.66666666666666663</v>
      </c>
      <c r="F52" s="11">
        <f t="shared" si="1"/>
        <v>0.66666666666666663</v>
      </c>
      <c r="G52" s="9">
        <f t="shared" si="2"/>
        <v>32</v>
      </c>
      <c r="H52" s="11">
        <v>1.5114301908180599E-3</v>
      </c>
      <c r="I52" s="12">
        <f t="shared" si="3"/>
        <v>1</v>
      </c>
      <c r="J52" s="9">
        <f t="shared" si="4"/>
        <v>33</v>
      </c>
      <c r="K52" s="10">
        <f t="shared" si="5"/>
        <v>0.66666666666666663</v>
      </c>
      <c r="L52" s="9">
        <f t="shared" si="6"/>
        <v>32</v>
      </c>
      <c r="M52" s="1">
        <f t="shared" si="7"/>
        <v>-1</v>
      </c>
      <c r="N52" s="1">
        <f t="shared" si="8"/>
        <v>-0.66666666666666663</v>
      </c>
    </row>
    <row r="53" spans="1:25" x14ac:dyDescent="0.25">
      <c r="A53" s="4">
        <v>94</v>
      </c>
      <c r="B53" s="4" t="s">
        <v>75</v>
      </c>
      <c r="C53" s="11">
        <v>0.37931034482758602</v>
      </c>
      <c r="D53" s="11">
        <v>0.62068965517241403</v>
      </c>
      <c r="E53" s="11">
        <f t="shared" si="0"/>
        <v>-0.38888888888888945</v>
      </c>
      <c r="F53" s="11">
        <f t="shared" si="1"/>
        <v>0.38888888888888945</v>
      </c>
      <c r="G53" s="9">
        <f t="shared" si="2"/>
        <v>25</v>
      </c>
      <c r="H53" s="11">
        <v>2.7394672208577399E-3</v>
      </c>
      <c r="I53" s="12">
        <f t="shared" si="3"/>
        <v>0.55172413793103325</v>
      </c>
      <c r="J53" s="9">
        <f t="shared" si="4"/>
        <v>29</v>
      </c>
      <c r="K53" s="10">
        <f t="shared" si="5"/>
        <v>0.21455938697317992</v>
      </c>
      <c r="L53" s="9">
        <f t="shared" si="6"/>
        <v>30</v>
      </c>
      <c r="M53" s="1">
        <f t="shared" si="7"/>
        <v>-1</v>
      </c>
      <c r="N53" s="1">
        <f t="shared" si="8"/>
        <v>-0.21455938697317992</v>
      </c>
    </row>
    <row r="54" spans="1:25" x14ac:dyDescent="0.25">
      <c r="A54" s="4">
        <v>95</v>
      </c>
      <c r="B54" s="4" t="s">
        <v>76</v>
      </c>
      <c r="C54" s="11">
        <v>0.47058823529411797</v>
      </c>
      <c r="D54" s="11">
        <v>0.52941176470588203</v>
      </c>
      <c r="E54" s="11">
        <f t="shared" si="0"/>
        <v>-0.11111111111110994</v>
      </c>
      <c r="F54" s="11">
        <f t="shared" si="1"/>
        <v>0.11111111111110994</v>
      </c>
      <c r="G54" s="9">
        <f t="shared" si="2"/>
        <v>7</v>
      </c>
      <c r="H54" s="11">
        <v>4.8176837332325698E-3</v>
      </c>
      <c r="I54" s="12">
        <f t="shared" si="3"/>
        <v>0.3137254901960782</v>
      </c>
      <c r="J54" s="9">
        <f t="shared" si="4"/>
        <v>28</v>
      </c>
      <c r="K54" s="10">
        <f t="shared" si="5"/>
        <v>3.4858387799563878E-2</v>
      </c>
      <c r="L54" s="9">
        <f t="shared" si="6"/>
        <v>23</v>
      </c>
      <c r="M54" s="1">
        <f t="shared" si="7"/>
        <v>-1</v>
      </c>
      <c r="N54" s="1">
        <f t="shared" si="8"/>
        <v>-3.4858387799563878E-2</v>
      </c>
    </row>
    <row r="55" spans="1:25" x14ac:dyDescent="0.25">
      <c r="A55" s="4">
        <v>97</v>
      </c>
      <c r="B55" s="4" t="s">
        <v>77</v>
      </c>
      <c r="C55" s="11">
        <v>0.35714285714285698</v>
      </c>
      <c r="D55" s="11">
        <v>0.64285714285714302</v>
      </c>
      <c r="E55" s="11">
        <f t="shared" si="0"/>
        <v>-0.44444444444444481</v>
      </c>
      <c r="F55" s="11">
        <f t="shared" si="1"/>
        <v>0.44444444444444481</v>
      </c>
      <c r="G55" s="9">
        <f t="shared" si="2"/>
        <v>29</v>
      </c>
      <c r="H55" s="11">
        <v>2.64500283393161E-3</v>
      </c>
      <c r="I55" s="12">
        <f t="shared" si="3"/>
        <v>0.57142857142857029</v>
      </c>
      <c r="J55" s="9">
        <f t="shared" si="4"/>
        <v>30</v>
      </c>
      <c r="K55" s="10">
        <f t="shared" si="5"/>
        <v>0.25396825396825368</v>
      </c>
      <c r="L55" s="9">
        <f t="shared" si="6"/>
        <v>31</v>
      </c>
      <c r="M55" s="1">
        <f t="shared" si="7"/>
        <v>-1</v>
      </c>
      <c r="N55" s="1">
        <f t="shared" si="8"/>
        <v>-0.25396825396825368</v>
      </c>
    </row>
    <row r="56" spans="1:25" x14ac:dyDescent="0.25">
      <c r="A56" s="4">
        <v>99</v>
      </c>
      <c r="B56" s="4" t="s">
        <v>78</v>
      </c>
      <c r="C56" s="11">
        <v>0.157894736842105</v>
      </c>
      <c r="D56" s="11">
        <v>0.84210526315789502</v>
      </c>
      <c r="E56" s="11">
        <f t="shared" si="0"/>
        <v>-0.81250000000000044</v>
      </c>
      <c r="F56" s="11">
        <f t="shared" si="1"/>
        <v>0.81250000000000044</v>
      </c>
      <c r="G56" s="9">
        <f t="shared" si="2"/>
        <v>33</v>
      </c>
      <c r="H56" s="11">
        <v>1.7948233515964499E-3</v>
      </c>
      <c r="I56" s="12">
        <f t="shared" si="3"/>
        <v>0.84210526315789291</v>
      </c>
      <c r="J56" s="9">
        <f t="shared" si="4"/>
        <v>32</v>
      </c>
      <c r="K56" s="10">
        <f t="shared" si="5"/>
        <v>0.68421052631578838</v>
      </c>
      <c r="L56" s="9">
        <f t="shared" si="6"/>
        <v>33</v>
      </c>
      <c r="M56" s="1">
        <f t="shared" si="7"/>
        <v>-1</v>
      </c>
      <c r="N56" s="1">
        <f t="shared" si="8"/>
        <v>-0.68421052631578838</v>
      </c>
    </row>
    <row r="57" spans="1:25" hidden="1" x14ac:dyDescent="0.25">
      <c r="A57" s="4"/>
      <c r="B57" s="4"/>
      <c r="C57" s="28"/>
      <c r="D57" s="28"/>
      <c r="E57" s="28"/>
      <c r="F57" s="28"/>
      <c r="G57" s="6"/>
      <c r="H57" s="28"/>
      <c r="I57" s="28"/>
      <c r="J57" s="6"/>
      <c r="K57" s="29"/>
      <c r="L57" s="6"/>
    </row>
    <row r="58" spans="1:25" s="8" customFormat="1" hidden="1" x14ac:dyDescent="0.25">
      <c r="A58" s="28"/>
      <c r="B58" s="28"/>
      <c r="C58" s="28"/>
      <c r="D58" s="28"/>
      <c r="E58" s="28"/>
      <c r="F58" s="28"/>
      <c r="G58" s="7" t="s">
        <v>103</v>
      </c>
      <c r="H58" s="7">
        <f>MAX(H24:H56)</f>
        <v>0.21084451161911999</v>
      </c>
      <c r="I58" s="28"/>
      <c r="J58" s="7" t="s">
        <v>103</v>
      </c>
      <c r="K58" s="7">
        <f>MAX(K24:K56)</f>
        <v>0.68421052631578838</v>
      </c>
      <c r="L58" s="28"/>
    </row>
    <row r="59" spans="1:25" s="8" customFormat="1" hidden="1" x14ac:dyDescent="0.25">
      <c r="A59" s="28"/>
      <c r="B59" s="28"/>
      <c r="C59" s="28"/>
      <c r="D59" s="28"/>
      <c r="E59" s="28"/>
      <c r="F59" s="28"/>
      <c r="G59" s="7" t="s">
        <v>79</v>
      </c>
      <c r="H59" s="7">
        <f>MIN(H24:H56)</f>
        <v>1.5114301908180599E-3</v>
      </c>
      <c r="I59" s="28"/>
      <c r="J59" s="7" t="s">
        <v>79</v>
      </c>
      <c r="K59" s="7">
        <f>MIN(K24:K56)</f>
        <v>6.2375735838753749E-4</v>
      </c>
      <c r="L59" s="28"/>
    </row>
    <row r="60" spans="1:25" hidden="1" x14ac:dyDescent="0.25">
      <c r="A60" s="4"/>
      <c r="B60" s="4"/>
      <c r="C60" s="28"/>
      <c r="D60" s="28"/>
      <c r="E60" s="28"/>
      <c r="F60" s="28"/>
      <c r="G60" s="6"/>
      <c r="H60" s="28"/>
      <c r="I60" s="28"/>
      <c r="J60" s="6"/>
      <c r="K60" s="29"/>
      <c r="L60" s="6"/>
    </row>
    <row r="61" spans="1:25" customFormat="1" ht="13.15" customHeight="1" x14ac:dyDescent="0.25">
      <c r="A61" s="25" t="s">
        <v>80</v>
      </c>
      <c r="B61" s="25"/>
      <c r="C61" s="25"/>
      <c r="D61" s="25"/>
      <c r="E61" s="25"/>
      <c r="F61" s="25"/>
      <c r="G61" s="25"/>
      <c r="H61" s="25"/>
      <c r="I61" s="25"/>
      <c r="J61" s="25"/>
      <c r="K61" s="25"/>
      <c r="L61" s="25"/>
      <c r="M61" s="1"/>
      <c r="N61" s="1"/>
      <c r="O61" s="1"/>
      <c r="P61" s="1"/>
      <c r="Q61" s="1"/>
      <c r="R61" s="1"/>
      <c r="S61" s="1"/>
      <c r="T61" s="1"/>
      <c r="U61" s="1"/>
      <c r="V61" s="1"/>
      <c r="W61" s="1"/>
      <c r="X61" s="1"/>
      <c r="Y61" s="1"/>
    </row>
    <row r="62" spans="1:25" customFormat="1" ht="13.15" customHeight="1" x14ac:dyDescent="0.25">
      <c r="A62" s="26" t="s">
        <v>81</v>
      </c>
      <c r="B62" s="26"/>
      <c r="C62" s="10">
        <f>AVERAGE(C24:C56)</f>
        <v>0.42701700250212493</v>
      </c>
      <c r="D62" s="10">
        <f>AVERAGE(D24:D56)</f>
        <v>0.57298299749787496</v>
      </c>
      <c r="E62" s="10">
        <f>AVERAGE(E24:E56)</f>
        <v>-0.22490888325370831</v>
      </c>
      <c r="F62" s="10">
        <f>AVERAGE(F24:F56)</f>
        <v>0.26411571292699065</v>
      </c>
      <c r="G62" s="4" t="s">
        <v>82</v>
      </c>
      <c r="H62" s="10">
        <f>AVERAGE(H24:H56)</f>
        <v>3.0303030303030311E-2</v>
      </c>
      <c r="I62" s="10">
        <f>AVERAGE(I24:I56)</f>
        <v>0.18590866983380069</v>
      </c>
      <c r="J62" s="4" t="s">
        <v>82</v>
      </c>
      <c r="K62" s="10">
        <f>AVERAGE(K24:K56)</f>
        <v>7.4822960442236602E-2</v>
      </c>
      <c r="L62" s="4" t="s">
        <v>82</v>
      </c>
      <c r="M62" s="1"/>
      <c r="N62" s="1"/>
      <c r="O62" s="1"/>
      <c r="P62" s="1"/>
      <c r="Q62" s="1"/>
      <c r="R62" s="1"/>
      <c r="S62" s="1"/>
      <c r="T62" s="1"/>
      <c r="U62" s="1"/>
      <c r="V62" s="1"/>
      <c r="W62" s="1"/>
      <c r="X62" s="1"/>
      <c r="Y62" s="1"/>
    </row>
    <row r="63" spans="1:25" customFormat="1" ht="13.15" customHeight="1" x14ac:dyDescent="0.25">
      <c r="A63" s="26" t="s">
        <v>83</v>
      </c>
      <c r="B63" s="26"/>
      <c r="C63" s="10">
        <f>_xlfn.STDEV.S(C24:C56)</f>
        <v>7.8852814264659968E-2</v>
      </c>
      <c r="D63" s="10">
        <f>_xlfn.STDEV.S(D24:D56)</f>
        <v>7.8852814264660676E-2</v>
      </c>
      <c r="E63" s="10">
        <f>_xlfn.STDEV.S(E24:E56)</f>
        <v>0.23167000466082385</v>
      </c>
      <c r="F63" s="10">
        <f>_xlfn.STDEV.S(F24:F56)</f>
        <v>0.18411607075301198</v>
      </c>
      <c r="G63" s="4" t="s">
        <v>82</v>
      </c>
      <c r="H63" s="10">
        <f>_xlfn.STDEV.S(H24:H56)</f>
        <v>4.0728317667868767E-2</v>
      </c>
      <c r="I63" s="10">
        <f>_xlfn.STDEV.S(I24:I56)</f>
        <v>0.25673682746137155</v>
      </c>
      <c r="J63" s="4" t="s">
        <v>82</v>
      </c>
      <c r="K63" s="10">
        <f>_xlfn.STDEV.S(K24:K56)</f>
        <v>0.16463531246994706</v>
      </c>
      <c r="L63" s="4" t="s">
        <v>82</v>
      </c>
      <c r="M63" s="1"/>
      <c r="N63" s="1"/>
      <c r="O63" s="1"/>
      <c r="P63" s="1"/>
      <c r="Q63" s="1"/>
      <c r="R63" s="1"/>
      <c r="S63" s="1"/>
      <c r="T63" s="1"/>
      <c r="U63" s="1"/>
      <c r="V63" s="1"/>
      <c r="W63" s="1"/>
      <c r="X63" s="1"/>
      <c r="Y63" s="1"/>
    </row>
    <row r="64" spans="1:25" customFormat="1" ht="13.15" customHeight="1" x14ac:dyDescent="0.25">
      <c r="A64" s="26" t="s">
        <v>84</v>
      </c>
      <c r="B64" s="26"/>
      <c r="C64" s="10">
        <f>_xlfn.VAR.S(C24:C56)</f>
        <v>6.2177663174569631E-3</v>
      </c>
      <c r="D64" s="10">
        <f>_xlfn.VAR.S(D24:D56)</f>
        <v>6.2177663174570741E-3</v>
      </c>
      <c r="E64" s="10">
        <f>_xlfn.VAR.S(E24:E56)</f>
        <v>5.3670991059546147E-2</v>
      </c>
      <c r="F64" s="10">
        <f>_xlfn.VAR.S(F24:F56)</f>
        <v>3.3898727509528118E-2</v>
      </c>
      <c r="G64" s="4" t="s">
        <v>82</v>
      </c>
      <c r="H64" s="10">
        <f>_xlfn.VAR.S(H24:H56)</f>
        <v>1.6587958600548314E-3</v>
      </c>
      <c r="I64" s="10">
        <f>_xlfn.VAR.S(I24:I56)</f>
        <v>6.5913798574930058E-2</v>
      </c>
      <c r="J64" s="4" t="s">
        <v>82</v>
      </c>
      <c r="K64" s="10">
        <f>_xlfn.VAR.S(K24:K56)</f>
        <v>2.7104786112077107E-2</v>
      </c>
      <c r="L64" s="4" t="s">
        <v>82</v>
      </c>
      <c r="M64" s="1"/>
      <c r="N64" s="1"/>
      <c r="O64" s="1"/>
      <c r="P64" s="1"/>
      <c r="Q64" s="1"/>
      <c r="R64" s="1"/>
      <c r="S64" s="1"/>
      <c r="T64" s="1"/>
      <c r="U64" s="1"/>
      <c r="V64" s="1"/>
      <c r="W64" s="1"/>
      <c r="X64" s="1"/>
      <c r="Y64" s="1"/>
    </row>
    <row r="65" spans="1:25" customFormat="1" ht="13.15" customHeight="1" x14ac:dyDescent="0.25">
      <c r="A65" s="26" t="s">
        <v>85</v>
      </c>
      <c r="B65" s="26"/>
      <c r="C65" s="10">
        <f>MAX(C24:C56)</f>
        <v>0.60606060606060597</v>
      </c>
      <c r="D65" s="10">
        <f>MAX(D24:D56)</f>
        <v>0.84210526315789502</v>
      </c>
      <c r="E65" s="10">
        <f>MAX(E24:E56)</f>
        <v>0.5384615384615381</v>
      </c>
      <c r="F65" s="10">
        <f>MAX(F24:F56)</f>
        <v>0.81250000000000044</v>
      </c>
      <c r="G65" s="4" t="s">
        <v>82</v>
      </c>
      <c r="H65" s="10">
        <f>MAX(H24:H56)</f>
        <v>0.21084451161911999</v>
      </c>
      <c r="I65" s="10">
        <f>MAX(I24:I56)</f>
        <v>1</v>
      </c>
      <c r="J65" s="4" t="s">
        <v>82</v>
      </c>
      <c r="K65" s="10">
        <f>MAX(K24:K56)</f>
        <v>0.68421052631578838</v>
      </c>
      <c r="L65" s="4" t="s">
        <v>82</v>
      </c>
      <c r="M65" s="1"/>
      <c r="N65" s="1"/>
      <c r="O65" s="1"/>
      <c r="P65" s="1"/>
      <c r="Q65" s="1"/>
      <c r="R65" s="1"/>
      <c r="S65" s="1"/>
      <c r="T65" s="1"/>
      <c r="U65" s="1"/>
      <c r="V65" s="1"/>
      <c r="W65" s="1"/>
      <c r="X65" s="1"/>
      <c r="Y65" s="1"/>
    </row>
    <row r="66" spans="1:25" customFormat="1" ht="13.15" customHeight="1" x14ac:dyDescent="0.25">
      <c r="A66" s="26" t="s">
        <v>86</v>
      </c>
      <c r="B66" s="26"/>
      <c r="C66" s="10">
        <f>MIN(C24:C56)</f>
        <v>0.157894736842105</v>
      </c>
      <c r="D66" s="10">
        <f>MIN(D24:D56)</f>
        <v>0.39393939393939398</v>
      </c>
      <c r="E66" s="10">
        <f>MIN(E24:E56)</f>
        <v>-0.81250000000000044</v>
      </c>
      <c r="F66" s="10">
        <f>MIN(F24:F56)</f>
        <v>8.849557522123179E-3</v>
      </c>
      <c r="G66" s="4" t="s">
        <v>82</v>
      </c>
      <c r="H66" s="10">
        <f>MIN(H24:H56)</f>
        <v>1.5114301908180599E-3</v>
      </c>
      <c r="I66" s="10">
        <f>MIN(I24:I56)</f>
        <v>7.1684587813619855E-3</v>
      </c>
      <c r="J66" s="4" t="s">
        <v>82</v>
      </c>
      <c r="K66" s="10">
        <f>MIN(K24:K56)</f>
        <v>6.2375735838753749E-4</v>
      </c>
      <c r="L66" s="4" t="s">
        <v>82</v>
      </c>
      <c r="M66" s="1"/>
      <c r="N66" s="1"/>
      <c r="O66" s="1"/>
      <c r="P66" s="1"/>
      <c r="Q66" s="1"/>
      <c r="R66" s="1"/>
      <c r="S66" s="1"/>
      <c r="T66" s="1"/>
      <c r="U66" s="1"/>
      <c r="V66" s="1"/>
      <c r="W66" s="1"/>
      <c r="X66" s="1"/>
      <c r="Y66" s="1"/>
    </row>
    <row r="67" spans="1:25" ht="18.75" x14ac:dyDescent="0.25">
      <c r="A67" s="23" t="s">
        <v>87</v>
      </c>
      <c r="B67" s="23"/>
      <c r="C67" s="23"/>
      <c r="D67" s="23"/>
      <c r="E67" s="23"/>
      <c r="F67" s="23"/>
      <c r="G67" s="23"/>
      <c r="H67" s="23"/>
      <c r="I67" s="23"/>
      <c r="J67" s="23"/>
      <c r="K67" s="23"/>
      <c r="L67" s="23"/>
    </row>
    <row r="68" spans="1:25" ht="43.9" customHeight="1" x14ac:dyDescent="0.25">
      <c r="A68" s="24" t="s">
        <v>100</v>
      </c>
      <c r="B68" s="24"/>
      <c r="C68" s="24"/>
      <c r="D68" s="24"/>
      <c r="E68" s="24"/>
      <c r="F68" s="24"/>
      <c r="G68" s="24"/>
      <c r="H68" s="24"/>
      <c r="I68" s="24"/>
      <c r="J68" s="24"/>
      <c r="K68" s="24"/>
      <c r="L68" s="24"/>
    </row>
  </sheetData>
  <mergeCells count="20">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 ref="B18:L18"/>
    <mergeCell ref="A14:L14"/>
    <mergeCell ref="B15:F15"/>
    <mergeCell ref="H15:L15"/>
    <mergeCell ref="B16:L16"/>
    <mergeCell ref="B17:L17"/>
  </mergeCells>
  <conditionalFormatting sqref="G24:G60">
    <cfRule type="colorScale" priority="5">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6">
      <colorScale>
        <cfvo type="min"/>
        <cfvo type="percentile" val="50"/>
        <cfvo type="max"/>
        <color rgb="FF63BE7B"/>
        <color rgb="FFFFEB84"/>
        <color rgb="FFF8696B"/>
      </colorScale>
    </cfRule>
  </conditionalFormatting>
  <conditionalFormatting sqref="J58:J59">
    <cfRule type="colorScale" priority="4">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7">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45ECE3-CB42-4C24-A451-9BCBC0E5219A}">
  <ds:schemaRefs>
    <ds:schemaRef ds:uri="http://schemas.microsoft.com/sharepoint/v3/contenttype/forms"/>
  </ds:schemaRefs>
</ds:datastoreItem>
</file>

<file path=customXml/itemProps2.xml><?xml version="1.0" encoding="utf-8"?>
<ds:datastoreItem xmlns:ds="http://schemas.openxmlformats.org/officeDocument/2006/customXml" ds:itemID="{6BABC25F-63E4-43FA-A74F-0CC1445C9038}">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3.xml><?xml version="1.0" encoding="utf-8"?>
<ds:datastoreItem xmlns:ds="http://schemas.openxmlformats.org/officeDocument/2006/customXml" ds:itemID="{B30036F0-C8E5-4E49-B039-0A84C4EA8A9A}"/>
</file>

<file path=docMetadata/LabelInfo.xml><?xml version="1.0" encoding="utf-8"?>
<clbl:labelList xmlns:clbl="http://schemas.microsoft.com/office/2020/mipLabelMetadata">
  <clbl:label id="{ae525757-89ba-4d30-a2f7-49796ef8c604}" enabled="0" method="" siteId="{ae525757-89ba-4d30-a2f7-49796ef8c60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Estructura</vt:lpstr>
      <vt:lpstr>REP-1-1</vt:lpstr>
      <vt:lpstr>REP-1-2</vt:lpstr>
      <vt:lpstr>REP-2-1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SCORE Competitividad</cp:lastModifiedBy>
  <cp:revision/>
  <dcterms:created xsi:type="dcterms:W3CDTF">2024-02-27T23:29:34Z</dcterms:created>
  <dcterms:modified xsi:type="dcterms:W3CDTF">2025-07-11T16:32:26Z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MediaServiceImageTags">
    <vt:lpwstr/>
  </property>
  <property fmtid="{D5CDD505-2E9C-101B-9397-08002B2CF9AE}" pid="4" name="Order">
    <vt:r8>4608400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